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gresos\Desktop\AUDITORIAS CONTESTADAS EN EL 2018\ENTREGAR A TRANSP 2018\4to Trimestre\"/>
    </mc:Choice>
  </mc:AlternateContent>
  <bookViews>
    <workbookView xWindow="0" yWindow="0" windowWidth="21600" windowHeight="9435"/>
  </bookViews>
  <sheets>
    <sheet name="2018" sheetId="1" r:id="rId1"/>
  </sheets>
  <definedNames>
    <definedName name="_xlnm.Print_Titles" localSheetId="0">'2018'!$A:$D,'2018'!$3:$4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48" i="1" l="1"/>
  <c r="AL48" i="1"/>
  <c r="AM44" i="1"/>
  <c r="AL44" i="1"/>
  <c r="AM36" i="1"/>
  <c r="AL36" i="1"/>
  <c r="AM33" i="1"/>
  <c r="AL33" i="1"/>
  <c r="AM23" i="1"/>
  <c r="AL23" i="1"/>
  <c r="AM13" i="1"/>
  <c r="AL13" i="1"/>
  <c r="AM6" i="1"/>
  <c r="AL6" i="1"/>
  <c r="AL52" i="1" l="1"/>
  <c r="AM52" i="1"/>
  <c r="AK48" i="1"/>
  <c r="AJ48" i="1"/>
  <c r="AK44" i="1"/>
  <c r="AJ44" i="1"/>
  <c r="AK36" i="1"/>
  <c r="AJ36" i="1"/>
  <c r="AK33" i="1"/>
  <c r="AJ33" i="1"/>
  <c r="AK23" i="1"/>
  <c r="AJ23" i="1"/>
  <c r="AK13" i="1"/>
  <c r="AJ13" i="1"/>
  <c r="AK6" i="1"/>
  <c r="AJ6" i="1"/>
  <c r="AJ52" i="1" l="1"/>
  <c r="AK52" i="1"/>
  <c r="AI48" i="1"/>
  <c r="AN48" i="1" s="1"/>
  <c r="AH48" i="1"/>
  <c r="AI44" i="1"/>
  <c r="AN44" i="1" s="1"/>
  <c r="AH44" i="1"/>
  <c r="AI36" i="1"/>
  <c r="AN36" i="1" s="1"/>
  <c r="AH36" i="1"/>
  <c r="AI33" i="1"/>
  <c r="AN33" i="1" s="1"/>
  <c r="AH33" i="1"/>
  <c r="AI23" i="1"/>
  <c r="AN23" i="1" s="1"/>
  <c r="AH23" i="1"/>
  <c r="AI13" i="1"/>
  <c r="AN13" i="1" s="1"/>
  <c r="AH13" i="1"/>
  <c r="AI6" i="1"/>
  <c r="AN6" i="1" s="1"/>
  <c r="AH6" i="1"/>
  <c r="AH52" i="1" l="1"/>
  <c r="AI52" i="1"/>
  <c r="AN52" i="1" s="1"/>
  <c r="AF48" i="1" l="1"/>
  <c r="AE48" i="1"/>
  <c r="AF44" i="1"/>
  <c r="AE44" i="1"/>
  <c r="AF36" i="1"/>
  <c r="AE36" i="1"/>
  <c r="AF33" i="1"/>
  <c r="AE33" i="1"/>
  <c r="AF23" i="1"/>
  <c r="AE23" i="1"/>
  <c r="AF13" i="1"/>
  <c r="AE13" i="1"/>
  <c r="AF6" i="1"/>
  <c r="AE6" i="1"/>
  <c r="AF52" i="1" l="1"/>
  <c r="AE52" i="1"/>
  <c r="AC6" i="1"/>
  <c r="AD48" i="1"/>
  <c r="AC48" i="1"/>
  <c r="AA48" i="1"/>
  <c r="AD44" i="1"/>
  <c r="AC44" i="1"/>
  <c r="AD36" i="1"/>
  <c r="AC36" i="1"/>
  <c r="AD33" i="1"/>
  <c r="AC33" i="1"/>
  <c r="AD23" i="1"/>
  <c r="AC23" i="1"/>
  <c r="AD13" i="1"/>
  <c r="AC13" i="1"/>
  <c r="AD6" i="1"/>
  <c r="AC52" i="1" l="1"/>
  <c r="AD52" i="1"/>
  <c r="AB44" i="1"/>
  <c r="AB48" i="1"/>
  <c r="AA44" i="1"/>
  <c r="AB36" i="1"/>
  <c r="AA36" i="1"/>
  <c r="AB33" i="1"/>
  <c r="AA33" i="1"/>
  <c r="AB23" i="1"/>
  <c r="AA23" i="1"/>
  <c r="AB13" i="1"/>
  <c r="AA13" i="1"/>
  <c r="AB6" i="1"/>
  <c r="AA6" i="1"/>
  <c r="AB52" i="1" l="1"/>
  <c r="AA52" i="1"/>
  <c r="Z23" i="1"/>
  <c r="Z36" i="1" l="1"/>
  <c r="Y48" i="1"/>
  <c r="Z48" i="1"/>
  <c r="Z44" i="1"/>
  <c r="Y44" i="1"/>
  <c r="Y36" i="1"/>
  <c r="Z33" i="1"/>
  <c r="Y33" i="1"/>
  <c r="Y23" i="1"/>
  <c r="Z13" i="1"/>
  <c r="Y13" i="1"/>
  <c r="Z6" i="1"/>
  <c r="Y6" i="1"/>
  <c r="Z52" i="1" l="1"/>
  <c r="Y52" i="1"/>
  <c r="X48" i="1"/>
  <c r="X44" i="1"/>
  <c r="W44" i="1"/>
  <c r="X36" i="1"/>
  <c r="W36" i="1"/>
  <c r="X33" i="1"/>
  <c r="W33" i="1"/>
  <c r="X23" i="1"/>
  <c r="W23" i="1"/>
  <c r="X13" i="1"/>
  <c r="W13" i="1"/>
  <c r="X6" i="1"/>
  <c r="W6" i="1"/>
  <c r="W52" i="1" l="1"/>
  <c r="X52" i="1"/>
  <c r="V36" i="1"/>
  <c r="U36" i="1"/>
  <c r="T36" i="1"/>
  <c r="S36" i="1"/>
  <c r="V48" i="1"/>
  <c r="U48" i="1"/>
  <c r="V44" i="1"/>
  <c r="U44" i="1"/>
  <c r="V33" i="1"/>
  <c r="U33" i="1"/>
  <c r="V23" i="1"/>
  <c r="U23" i="1"/>
  <c r="V13" i="1"/>
  <c r="U13" i="1"/>
  <c r="V6" i="1"/>
  <c r="U6" i="1"/>
  <c r="T48" i="1"/>
  <c r="S48" i="1"/>
  <c r="T44" i="1"/>
  <c r="S44" i="1"/>
  <c r="T33" i="1"/>
  <c r="S33" i="1"/>
  <c r="T23" i="1"/>
  <c r="S23" i="1"/>
  <c r="T13" i="1"/>
  <c r="S13" i="1"/>
  <c r="T6" i="1"/>
  <c r="S6" i="1"/>
  <c r="T52" i="1" l="1"/>
  <c r="S52" i="1"/>
  <c r="V52" i="1"/>
  <c r="U52" i="1"/>
  <c r="R48" i="1"/>
  <c r="Q48" i="1"/>
  <c r="R44" i="1"/>
  <c r="Q44" i="1"/>
  <c r="R36" i="1"/>
  <c r="Q36" i="1"/>
  <c r="R33" i="1"/>
  <c r="Q33" i="1"/>
  <c r="R23" i="1"/>
  <c r="Q23" i="1"/>
  <c r="R13" i="1"/>
  <c r="Q13" i="1"/>
  <c r="R6" i="1"/>
  <c r="Q6" i="1"/>
  <c r="R52" i="1" l="1"/>
  <c r="Q52" i="1"/>
  <c r="O48" i="1"/>
  <c r="P48" i="1"/>
  <c r="O44" i="1"/>
  <c r="P44" i="1"/>
  <c r="O36" i="1"/>
  <c r="P36" i="1"/>
  <c r="O33" i="1"/>
  <c r="P33" i="1"/>
  <c r="O23" i="1"/>
  <c r="P23" i="1"/>
  <c r="O13" i="1"/>
  <c r="P13" i="1"/>
  <c r="O6" i="1"/>
  <c r="P6" i="1"/>
  <c r="P52" i="1" l="1"/>
  <c r="O52" i="1"/>
  <c r="N48" i="1"/>
  <c r="M48" i="1"/>
  <c r="N44" i="1"/>
  <c r="M44" i="1"/>
  <c r="N36" i="1"/>
  <c r="M36" i="1"/>
  <c r="N33" i="1"/>
  <c r="M33" i="1"/>
  <c r="N23" i="1"/>
  <c r="M23" i="1"/>
  <c r="N13" i="1"/>
  <c r="M13" i="1"/>
  <c r="N6" i="1"/>
  <c r="M6" i="1"/>
  <c r="M52" i="1" l="1"/>
  <c r="N52" i="1"/>
  <c r="L23" i="1"/>
  <c r="K23" i="1"/>
  <c r="L13" i="1"/>
  <c r="K13" i="1"/>
  <c r="L6" i="1"/>
  <c r="K6" i="1"/>
  <c r="J48" i="1"/>
  <c r="F48" i="1"/>
  <c r="J36" i="1"/>
  <c r="F36" i="1"/>
  <c r="L33" i="1"/>
  <c r="K33" i="1"/>
  <c r="J13" i="1"/>
  <c r="F13" i="1"/>
  <c r="L44" i="1"/>
  <c r="L48" i="1"/>
  <c r="K48" i="1"/>
  <c r="K44" i="1"/>
  <c r="L36" i="1"/>
  <c r="K36" i="1"/>
  <c r="K52" i="1" l="1"/>
  <c r="L52" i="1"/>
  <c r="J23" i="1"/>
  <c r="F23" i="1"/>
  <c r="J33" i="1"/>
  <c r="F33" i="1"/>
  <c r="J44" i="1"/>
  <c r="F44" i="1"/>
  <c r="J6" i="1" l="1"/>
  <c r="J52" i="1" s="1"/>
  <c r="F6" i="1"/>
  <c r="F52" i="1" s="1"/>
</calcChain>
</file>

<file path=xl/sharedStrings.xml><?xml version="1.0" encoding="utf-8"?>
<sst xmlns="http://schemas.openxmlformats.org/spreadsheetml/2006/main" count="92" uniqueCount="61">
  <si>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</si>
  <si>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</si>
  <si>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</si>
  <si>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</si>
  <si>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</si>
  <si>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</si>
  <si>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</si>
  <si>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</si>
  <si>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</si>
  <si>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</si>
  <si>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</si>
  <si>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</si>
  <si>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</si>
  <si>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Aprobado</t>
  </si>
  <si>
    <t>Ejercido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</si>
  <si>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</si>
  <si>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</si>
  <si>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</si>
  <si>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</si>
  <si>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</si>
  <si>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</si>
  <si>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</si>
  <si>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</si>
  <si>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</si>
  <si>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</si>
  <si>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</si>
  <si>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</si>
  <si>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</si>
  <si>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</si>
  <si>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</si>
  <si>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</si>
  <si>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</si>
  <si>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</si>
  <si>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</si>
  <si>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</si>
  <si>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</si>
  <si>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</si>
  <si>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</si>
  <si>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</si>
  <si>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</si>
  <si>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</si>
  <si>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</si>
  <si>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</si>
  <si>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</si>
  <si>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</si>
  <si>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</si>
  <si>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</si>
  <si>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</si>
  <si>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</si>
  <si>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</si>
  <si>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MAQUINARIA, OTROS EQUIPOS Y HERRAMIENTAS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</si>
  <si>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</si>
  <si>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</si>
  <si>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</si>
  <si>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</si>
  <si>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</si>
  <si>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</si>
  <si>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PROVISIONES PARA CONTINGENCIAS Y OTRAS EROGACIONES ESPECIALES</t>
  </si>
  <si>
    <t>Total</t>
  </si>
  <si>
    <t>XXIII.-Análisis mensual del ejercicio presupuestal de los Egresos 2018</t>
  </si>
  <si>
    <t>ACTIVOS BIOLOGICOS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</si>
</sst>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"/>
    <numFmt numFmtId="165" formatCode="dd\-mmm\-yyyy"/>
  </numFmts>
  <fonts count="10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  <xf numFmtId="44" fontId="1" fillId="0" borderId="0" applyFont="0" applyFill="0" applyBorder="0" applyAlignment="0" applyProtection="0">
      <alignment vertical="top"/>
    </xf>
  </cellStyleXfs>
  <cellXfs count="79">
    <xf numFmtId="0" fontId="0" fillId="0" borderId="0" xfId="0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 readingOrder="1"/>
    </xf>
    <xf numFmtId="44" fontId="0" fillId="0" borderId="0" xfId="2" applyFont="1">
      <alignment vertical="top"/>
    </xf>
    <xf numFmtId="44" fontId="2" fillId="0" borderId="0" xfId="2" applyFont="1" applyAlignment="1">
      <alignment vertical="top" wrapText="1"/>
    </xf>
    <xf numFmtId="44" fontId="3" fillId="0" borderId="0" xfId="2" applyFont="1" applyAlignment="1">
      <alignment horizontal="center" vertical="center" wrapText="1" readingOrder="1"/>
    </xf>
    <xf numFmtId="0" fontId="6" fillId="0" borderId="0" xfId="0" applyFont="1" applyAlignment="1">
      <alignment horizontal="left" vertical="top" wrapText="1"/>
    </xf>
    <xf numFmtId="0" fontId="6" fillId="0" borderId="0" xfId="0" applyFont="1">
      <alignment vertical="top"/>
    </xf>
    <xf numFmtId="0" fontId="6" fillId="0" borderId="5" xfId="0" applyFont="1" applyBorder="1">
      <alignment vertical="top"/>
    </xf>
    <xf numFmtId="164" fontId="3" fillId="0" borderId="6" xfId="0" applyNumberFormat="1" applyFont="1" applyBorder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164" fontId="3" fillId="0" borderId="5" xfId="0" applyNumberFormat="1" applyFont="1" applyBorder="1" applyAlignment="1">
      <alignment vertical="top" wrapText="1"/>
    </xf>
    <xf numFmtId="44" fontId="3" fillId="0" borderId="4" xfId="2" applyFont="1" applyBorder="1" applyAlignment="1">
      <alignment vertical="top" wrapText="1"/>
    </xf>
    <xf numFmtId="44" fontId="3" fillId="0" borderId="6" xfId="2" applyFont="1" applyBorder="1" applyAlignment="1">
      <alignment vertical="top" wrapText="1"/>
    </xf>
    <xf numFmtId="0" fontId="6" fillId="0" borderId="0" xfId="0" applyFont="1" applyBorder="1">
      <alignment vertical="top"/>
    </xf>
    <xf numFmtId="4" fontId="6" fillId="0" borderId="8" xfId="0" applyNumberFormat="1" applyFont="1" applyBorder="1" applyAlignment="1">
      <alignment vertical="top" wrapText="1"/>
    </xf>
    <xf numFmtId="4" fontId="6" fillId="0" borderId="7" xfId="0" applyNumberFormat="1" applyFont="1" applyBorder="1" applyAlignment="1">
      <alignment vertical="top" wrapText="1"/>
    </xf>
    <xf numFmtId="4" fontId="6" fillId="0" borderId="0" xfId="0" applyNumberFormat="1" applyFont="1" applyBorder="1" applyAlignment="1">
      <alignment vertical="top" wrapText="1"/>
    </xf>
    <xf numFmtId="4" fontId="6" fillId="0" borderId="9" xfId="0" applyNumberFormat="1" applyFont="1" applyBorder="1" applyAlignment="1">
      <alignment vertical="top" wrapText="1"/>
    </xf>
    <xf numFmtId="4" fontId="6" fillId="0" borderId="9" xfId="0" applyNumberFormat="1" applyFont="1" applyFill="1" applyBorder="1" applyAlignment="1">
      <alignment vertical="top" wrapText="1"/>
    </xf>
    <xf numFmtId="44" fontId="6" fillId="0" borderId="9" xfId="2" applyFont="1" applyBorder="1">
      <alignment vertical="top"/>
    </xf>
    <xf numFmtId="43" fontId="6" fillId="0" borderId="9" xfId="1" applyFont="1" applyBorder="1">
      <alignment vertical="top"/>
    </xf>
    <xf numFmtId="44" fontId="6" fillId="0" borderId="8" xfId="2" applyFont="1" applyBorder="1">
      <alignment vertical="top"/>
    </xf>
    <xf numFmtId="164" fontId="3" fillId="0" borderId="8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vertical="top" wrapText="1"/>
    </xf>
    <xf numFmtId="44" fontId="3" fillId="0" borderId="7" xfId="2" applyFont="1" applyBorder="1" applyAlignment="1">
      <alignment vertical="top" wrapText="1"/>
    </xf>
    <xf numFmtId="44" fontId="3" fillId="0" borderId="8" xfId="2" applyFont="1" applyBorder="1" applyAlignment="1">
      <alignment vertical="top" wrapText="1"/>
    </xf>
    <xf numFmtId="0" fontId="6" fillId="0" borderId="9" xfId="0" applyFont="1" applyBorder="1">
      <alignment vertical="top"/>
    </xf>
    <xf numFmtId="44" fontId="6" fillId="0" borderId="9" xfId="0" applyNumberFormat="1" applyFont="1" applyBorder="1">
      <alignment vertical="top"/>
    </xf>
    <xf numFmtId="0" fontId="6" fillId="0" borderId="7" xfId="0" applyFont="1" applyBorder="1">
      <alignment vertical="top"/>
    </xf>
    <xf numFmtId="0" fontId="6" fillId="0" borderId="8" xfId="0" applyFont="1" applyBorder="1">
      <alignment vertical="top"/>
    </xf>
    <xf numFmtId="0" fontId="6" fillId="0" borderId="11" xfId="0" applyFont="1" applyBorder="1">
      <alignment vertical="top"/>
    </xf>
    <xf numFmtId="164" fontId="3" fillId="0" borderId="10" xfId="0" applyNumberFormat="1" applyFont="1" applyBorder="1" applyAlignment="1">
      <alignment vertical="top" wrapText="1"/>
    </xf>
    <xf numFmtId="164" fontId="3" fillId="0" borderId="11" xfId="0" applyNumberFormat="1" applyFont="1" applyBorder="1" applyAlignment="1">
      <alignment vertical="top" wrapText="1"/>
    </xf>
    <xf numFmtId="164" fontId="3" fillId="0" borderId="12" xfId="0" applyNumberFormat="1" applyFont="1" applyBorder="1" applyAlignment="1">
      <alignment vertical="top" wrapText="1"/>
    </xf>
    <xf numFmtId="44" fontId="3" fillId="0" borderId="11" xfId="2" applyFont="1" applyBorder="1" applyAlignment="1">
      <alignment vertical="top" wrapText="1"/>
    </xf>
    <xf numFmtId="44" fontId="3" fillId="0" borderId="12" xfId="2" applyFont="1" applyBorder="1" applyAlignment="1">
      <alignment vertical="top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4" fontId="6" fillId="0" borderId="7" xfId="0" applyNumberFormat="1" applyFont="1" applyFill="1" applyBorder="1" applyAlignment="1">
      <alignment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0" xfId="0" applyNumberFormat="1" applyFont="1" applyBorder="1" applyAlignment="1">
      <alignment horizontal="right" vertical="top" wrapText="1"/>
    </xf>
    <xf numFmtId="4" fontId="6" fillId="0" borderId="8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 readingOrder="1"/>
    </xf>
    <xf numFmtId="164" fontId="3" fillId="0" borderId="10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0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164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4" fontId="4" fillId="0" borderId="1" xfId="2" applyFont="1" applyBorder="1" applyAlignment="1">
      <alignment horizontal="center" vertical="top" wrapText="1"/>
    </xf>
    <xf numFmtId="44" fontId="4" fillId="0" borderId="3" xfId="2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164" fontId="8" fillId="2" borderId="0" xfId="0" applyNumberFormat="1" applyFont="1" applyFill="1">
      <alignment vertical="top"/>
    </xf>
    <xf numFmtId="0" fontId="9" fillId="2" borderId="0" xfId="0" applyFont="1" applyFill="1">
      <alignment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N58"/>
  <sheetViews>
    <sheetView showGridLines="0" tabSelected="1" showOutlineSymbols="0" zoomScale="140" zoomScaleNormal="140" workbookViewId="0">
      <pane xSplit="7" ySplit="8" topLeftCell="AH9" activePane="bottomRight" state="frozen"/>
      <selection pane="topRight" activeCell="J1" sqref="J1"/>
      <selection pane="bottomLeft" activeCell="A15" sqref="A15"/>
      <selection pane="bottomRight" activeCell="AN55" sqref="AN55"/>
    </sheetView>
  </sheetViews>
  <sheetFormatPr baseColWidth="10" defaultColWidth="6.85546875" defaultRowHeight="12.75" customHeight="1" x14ac:dyDescent="0.2"/>
  <cols>
    <col min="1" max="1" width="2.28515625" customWidth="1"/>
    <col min="2" max="2" width="19.42578125" customWidth="1"/>
    <col min="3" max="3" width="1.140625" customWidth="1"/>
    <col min="4" max="4" width="17.140625" customWidth="1"/>
    <col min="5" max="6" width="1.140625" hidden="1" customWidth="1"/>
    <col min="7" max="7" width="8" hidden="1" customWidth="1"/>
    <col min="8" max="8" width="5.7109375" hidden="1" customWidth="1"/>
    <col min="9" max="9" width="1.28515625" hidden="1" customWidth="1"/>
    <col min="10" max="10" width="12.7109375" hidden="1" customWidth="1"/>
    <col min="11" max="11" width="12.42578125" hidden="1" customWidth="1"/>
    <col min="12" max="12" width="12.7109375" hidden="1" customWidth="1"/>
    <col min="13" max="13" width="12.140625" hidden="1" customWidth="1"/>
    <col min="14" max="14" width="12.7109375" hidden="1" customWidth="1"/>
    <col min="15" max="15" width="14.5703125" hidden="1" customWidth="1"/>
    <col min="16" max="16" width="11.85546875" hidden="1" customWidth="1"/>
    <col min="17" max="17" width="12.7109375" hidden="1" customWidth="1"/>
    <col min="18" max="18" width="12.28515625" hidden="1" customWidth="1"/>
    <col min="19" max="19" width="12.42578125" hidden="1" customWidth="1"/>
    <col min="20" max="21" width="12.7109375" hidden="1" customWidth="1"/>
    <col min="22" max="22" width="14" hidden="1" customWidth="1"/>
    <col min="23" max="23" width="15.42578125" hidden="1" customWidth="1"/>
    <col min="24" max="24" width="15" hidden="1" customWidth="1"/>
    <col min="25" max="25" width="12.7109375" hidden="1" customWidth="1"/>
    <col min="26" max="26" width="17.140625" hidden="1" customWidth="1"/>
    <col min="27" max="27" width="15.85546875" style="8" hidden="1" customWidth="1"/>
    <col min="28" max="28" width="14.7109375" style="8" hidden="1" customWidth="1"/>
    <col min="29" max="29" width="12.85546875" hidden="1" customWidth="1"/>
    <col min="30" max="30" width="13.140625" style="8" hidden="1" customWidth="1"/>
    <col min="31" max="31" width="13.28515625" style="8" hidden="1" customWidth="1"/>
    <col min="32" max="32" width="5.5703125" style="8" hidden="1" customWidth="1"/>
    <col min="33" max="33" width="3.140625" hidden="1" customWidth="1"/>
    <col min="34" max="39" width="13.42578125" customWidth="1"/>
    <col min="40" max="40" width="16" bestFit="1" customWidth="1"/>
  </cols>
  <sheetData>
    <row r="1" spans="1:40" ht="6" customHeight="1" x14ac:dyDescent="0.2"/>
    <row r="2" spans="1:40" ht="27" customHeight="1" x14ac:dyDescent="0.2">
      <c r="B2" s="55" t="s">
        <v>59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9"/>
      <c r="AB2" s="9"/>
      <c r="AC2" s="6"/>
      <c r="AD2" s="9"/>
      <c r="AE2" s="9"/>
      <c r="AF2" s="9"/>
      <c r="AH2" s="6"/>
      <c r="AI2" s="6"/>
      <c r="AJ2" s="6"/>
      <c r="AK2" s="6"/>
    </row>
    <row r="3" spans="1:40" ht="6.75" customHeight="1" thickBot="1" x14ac:dyDescent="0.25">
      <c r="A3" s="51" t="s">
        <v>0</v>
      </c>
      <c r="B3" s="51"/>
      <c r="C3" s="51"/>
      <c r="D3" s="51"/>
      <c r="G3" s="1"/>
      <c r="H3" s="1"/>
      <c r="I3" s="1"/>
      <c r="J3" s="1"/>
      <c r="K3" s="1"/>
      <c r="L3" s="1"/>
    </row>
    <row r="4" spans="1:40" ht="12" customHeight="1" thickBot="1" x14ac:dyDescent="0.25">
      <c r="A4" s="51"/>
      <c r="B4" s="51"/>
      <c r="C4" s="51"/>
      <c r="D4" s="51"/>
      <c r="G4" s="70" t="s">
        <v>1</v>
      </c>
      <c r="H4" s="71"/>
      <c r="I4" s="71"/>
      <c r="J4" s="72"/>
      <c r="K4" s="73" t="s">
        <v>2</v>
      </c>
      <c r="L4" s="74"/>
      <c r="M4" s="70" t="s">
        <v>3</v>
      </c>
      <c r="N4" s="72"/>
      <c r="O4" s="66" t="s">
        <v>4</v>
      </c>
      <c r="P4" s="67"/>
      <c r="Q4" s="75" t="s">
        <v>5</v>
      </c>
      <c r="R4" s="76"/>
      <c r="S4" s="66" t="s">
        <v>6</v>
      </c>
      <c r="T4" s="67"/>
      <c r="U4" s="75" t="s">
        <v>7</v>
      </c>
      <c r="V4" s="76"/>
      <c r="W4" s="66" t="s">
        <v>8</v>
      </c>
      <c r="X4" s="67"/>
      <c r="Y4" s="66" t="s">
        <v>9</v>
      </c>
      <c r="Z4" s="67"/>
      <c r="AA4" s="68" t="s">
        <v>10</v>
      </c>
      <c r="AB4" s="69"/>
      <c r="AC4" s="66" t="s">
        <v>11</v>
      </c>
      <c r="AD4" s="67"/>
      <c r="AE4" s="68" t="s">
        <v>12</v>
      </c>
      <c r="AF4" s="69"/>
      <c r="AH4" s="49" t="s">
        <v>10</v>
      </c>
      <c r="AI4" s="50"/>
      <c r="AJ4" s="49" t="s">
        <v>11</v>
      </c>
      <c r="AK4" s="50"/>
      <c r="AL4" s="49" t="s">
        <v>12</v>
      </c>
      <c r="AM4" s="50"/>
    </row>
    <row r="5" spans="1:40" ht="15" customHeight="1" thickBot="1" x14ac:dyDescent="0.25">
      <c r="G5" s="51" t="s">
        <v>13</v>
      </c>
      <c r="H5" s="51"/>
      <c r="J5" s="2" t="s">
        <v>14</v>
      </c>
      <c r="K5" s="7" t="s">
        <v>13</v>
      </c>
      <c r="L5" s="2" t="s">
        <v>14</v>
      </c>
      <c r="M5" s="2" t="s">
        <v>13</v>
      </c>
      <c r="N5" s="2" t="s">
        <v>14</v>
      </c>
      <c r="O5" s="2" t="s">
        <v>13</v>
      </c>
      <c r="P5" s="2" t="s">
        <v>14</v>
      </c>
      <c r="Q5" s="2" t="s">
        <v>13</v>
      </c>
      <c r="R5" s="2" t="s">
        <v>14</v>
      </c>
      <c r="S5" s="2" t="s">
        <v>13</v>
      </c>
      <c r="T5" s="2" t="s">
        <v>14</v>
      </c>
      <c r="U5" s="2" t="s">
        <v>13</v>
      </c>
      <c r="V5" s="2" t="s">
        <v>14</v>
      </c>
      <c r="W5" s="2" t="s">
        <v>13</v>
      </c>
      <c r="X5" s="2" t="s">
        <v>14</v>
      </c>
      <c r="Y5" s="3" t="s">
        <v>13</v>
      </c>
      <c r="Z5" s="3" t="s">
        <v>14</v>
      </c>
      <c r="AA5" s="10" t="s">
        <v>13</v>
      </c>
      <c r="AB5" s="10" t="s">
        <v>14</v>
      </c>
      <c r="AC5" s="3" t="s">
        <v>13</v>
      </c>
      <c r="AD5" s="10" t="s">
        <v>14</v>
      </c>
      <c r="AE5" s="10" t="s">
        <v>13</v>
      </c>
      <c r="AF5" s="10" t="s">
        <v>14</v>
      </c>
      <c r="AH5" s="3" t="s">
        <v>13</v>
      </c>
      <c r="AI5" s="3" t="s">
        <v>14</v>
      </c>
      <c r="AJ5" s="3" t="s">
        <v>13</v>
      </c>
      <c r="AK5" s="3" t="s">
        <v>14</v>
      </c>
      <c r="AL5" s="3" t="s">
        <v>13</v>
      </c>
      <c r="AM5" s="3" t="s">
        <v>14</v>
      </c>
    </row>
    <row r="6" spans="1:40" ht="12.75" customHeight="1" x14ac:dyDescent="0.2">
      <c r="A6" s="58" t="s">
        <v>15</v>
      </c>
      <c r="B6" s="58"/>
      <c r="C6" s="58"/>
      <c r="D6" s="58"/>
      <c r="E6" s="12"/>
      <c r="F6" s="64">
        <f>SUM(F7:H12)</f>
        <v>65172136</v>
      </c>
      <c r="G6" s="65"/>
      <c r="H6" s="65"/>
      <c r="I6" s="13"/>
      <c r="J6" s="14">
        <f t="shared" ref="J6:AF6" si="0">SUM(J7:J12)</f>
        <v>65100477.429999992</v>
      </c>
      <c r="K6" s="15">
        <f t="shared" si="0"/>
        <v>65935138</v>
      </c>
      <c r="L6" s="16">
        <f t="shared" si="0"/>
        <v>67626715.800000012</v>
      </c>
      <c r="M6" s="15">
        <f t="shared" si="0"/>
        <v>90046284</v>
      </c>
      <c r="N6" s="14">
        <f t="shared" si="0"/>
        <v>88564641.659999996</v>
      </c>
      <c r="O6" s="16">
        <f t="shared" si="0"/>
        <v>65954974</v>
      </c>
      <c r="P6" s="14">
        <f t="shared" si="0"/>
        <v>70861433.560000002</v>
      </c>
      <c r="Q6" s="15">
        <f t="shared" si="0"/>
        <v>64765141</v>
      </c>
      <c r="R6" s="14">
        <f t="shared" si="0"/>
        <v>68999187.319999993</v>
      </c>
      <c r="S6" s="15">
        <f t="shared" si="0"/>
        <v>64756571</v>
      </c>
      <c r="T6" s="14">
        <f t="shared" si="0"/>
        <v>71002811.959999993</v>
      </c>
      <c r="U6" s="15">
        <f t="shared" si="0"/>
        <v>0</v>
      </c>
      <c r="V6" s="14">
        <f t="shared" si="0"/>
        <v>0</v>
      </c>
      <c r="W6" s="15">
        <f t="shared" si="0"/>
        <v>0</v>
      </c>
      <c r="X6" s="14">
        <f t="shared" si="0"/>
        <v>0</v>
      </c>
      <c r="Y6" s="15">
        <f t="shared" si="0"/>
        <v>0</v>
      </c>
      <c r="Z6" s="14">
        <f t="shared" si="0"/>
        <v>0</v>
      </c>
      <c r="AA6" s="17">
        <f t="shared" si="0"/>
        <v>0</v>
      </c>
      <c r="AB6" s="18">
        <f t="shared" si="0"/>
        <v>0</v>
      </c>
      <c r="AC6" s="17">
        <f t="shared" si="0"/>
        <v>0</v>
      </c>
      <c r="AD6" s="18">
        <f t="shared" si="0"/>
        <v>0</v>
      </c>
      <c r="AE6" s="17">
        <f t="shared" si="0"/>
        <v>0</v>
      </c>
      <c r="AF6" s="18">
        <f t="shared" si="0"/>
        <v>0</v>
      </c>
      <c r="AG6" s="12"/>
      <c r="AH6" s="15">
        <f t="shared" ref="AH6:AM6" si="1">SUM(AH7:AH12)</f>
        <v>101419331.28999999</v>
      </c>
      <c r="AI6" s="14">
        <f t="shared" si="1"/>
        <v>73002988.110000014</v>
      </c>
      <c r="AJ6" s="15">
        <f t="shared" si="1"/>
        <v>135047103.97</v>
      </c>
      <c r="AK6" s="14">
        <f t="shared" si="1"/>
        <v>72334589.829999998</v>
      </c>
      <c r="AL6" s="15">
        <f t="shared" si="1"/>
        <v>255429254.53</v>
      </c>
      <c r="AM6" s="14">
        <f t="shared" si="1"/>
        <v>186152615.67000002</v>
      </c>
      <c r="AN6" s="77">
        <f>AI6+AK6+AM6</f>
        <v>331490193.61000001</v>
      </c>
    </row>
    <row r="7" spans="1:40" ht="20.25" customHeight="1" x14ac:dyDescent="0.2">
      <c r="A7" s="12"/>
      <c r="B7" s="62" t="s">
        <v>16</v>
      </c>
      <c r="C7" s="62"/>
      <c r="D7" s="62"/>
      <c r="E7" s="62"/>
      <c r="F7" s="56">
        <v>52618296</v>
      </c>
      <c r="G7" s="57"/>
      <c r="H7" s="57"/>
      <c r="I7" s="19"/>
      <c r="J7" s="20">
        <v>51801907.789999999</v>
      </c>
      <c r="K7" s="21">
        <v>52505628</v>
      </c>
      <c r="L7" s="22">
        <v>52426315.640000001</v>
      </c>
      <c r="M7" s="21">
        <v>52601863</v>
      </c>
      <c r="N7" s="20">
        <v>53065138.670000002</v>
      </c>
      <c r="O7" s="22">
        <v>52631774</v>
      </c>
      <c r="P7" s="20">
        <v>53088942.100000001</v>
      </c>
      <c r="Q7" s="21">
        <v>52505628</v>
      </c>
      <c r="R7" s="20">
        <v>52332795.649999999</v>
      </c>
      <c r="S7" s="21">
        <v>52505628</v>
      </c>
      <c r="T7" s="20">
        <v>53284846.109999999</v>
      </c>
      <c r="U7" s="21"/>
      <c r="V7" s="20"/>
      <c r="W7" s="23"/>
      <c r="X7" s="23"/>
      <c r="Y7" s="23"/>
      <c r="Z7" s="24"/>
      <c r="AA7" s="25"/>
      <c r="AB7" s="25"/>
      <c r="AC7" s="26"/>
      <c r="AD7" s="25"/>
      <c r="AE7" s="25"/>
      <c r="AF7" s="27"/>
      <c r="AG7" s="12"/>
      <c r="AH7" s="43">
        <v>73232264.709999993</v>
      </c>
      <c r="AI7" s="44">
        <v>55041512.130000003</v>
      </c>
      <c r="AJ7" s="21">
        <v>69880735.450000003</v>
      </c>
      <c r="AK7" s="20">
        <v>54843851.799999997</v>
      </c>
      <c r="AL7" s="21">
        <v>82763612.959999993</v>
      </c>
      <c r="AM7" s="20">
        <v>61832484.700000003</v>
      </c>
      <c r="AN7" s="78"/>
    </row>
    <row r="8" spans="1:40" ht="18.75" customHeight="1" x14ac:dyDescent="0.2">
      <c r="A8" s="12"/>
      <c r="B8" s="62" t="s">
        <v>17</v>
      </c>
      <c r="C8" s="62"/>
      <c r="D8" s="62"/>
      <c r="E8" s="62"/>
      <c r="F8" s="56">
        <v>2531041</v>
      </c>
      <c r="G8" s="57"/>
      <c r="H8" s="57"/>
      <c r="I8" s="19"/>
      <c r="J8" s="20">
        <v>2027292.11</v>
      </c>
      <c r="K8" s="21">
        <v>2531065</v>
      </c>
      <c r="L8" s="22">
        <v>1814628.29</v>
      </c>
      <c r="M8" s="21">
        <v>2542675</v>
      </c>
      <c r="N8" s="20">
        <v>1817034.54</v>
      </c>
      <c r="O8" s="22">
        <v>2438149</v>
      </c>
      <c r="P8" s="20">
        <v>2092897.42</v>
      </c>
      <c r="Q8" s="21">
        <v>2438149</v>
      </c>
      <c r="R8" s="20">
        <v>2338689.6800000002</v>
      </c>
      <c r="S8" s="21">
        <v>2438149</v>
      </c>
      <c r="T8" s="20">
        <v>2676112.41</v>
      </c>
      <c r="U8" s="21"/>
      <c r="V8" s="20"/>
      <c r="W8" s="23"/>
      <c r="X8" s="23"/>
      <c r="Y8" s="23"/>
      <c r="Z8" s="26"/>
      <c r="AA8" s="25"/>
      <c r="AB8" s="25"/>
      <c r="AC8" s="26"/>
      <c r="AD8" s="25"/>
      <c r="AE8" s="25"/>
      <c r="AF8" s="27"/>
      <c r="AG8" s="12"/>
      <c r="AH8" s="21">
        <v>4481746.53</v>
      </c>
      <c r="AI8" s="20">
        <v>3315733.33</v>
      </c>
      <c r="AJ8" s="21">
        <v>4385567.28</v>
      </c>
      <c r="AK8" s="20">
        <v>3466099.89</v>
      </c>
      <c r="AL8" s="21">
        <v>5914847.3899999997</v>
      </c>
      <c r="AM8" s="20">
        <v>5134986.13</v>
      </c>
      <c r="AN8" s="78"/>
    </row>
    <row r="9" spans="1:40" ht="14.25" customHeight="1" x14ac:dyDescent="0.2">
      <c r="A9" s="12"/>
      <c r="B9" s="62" t="s">
        <v>18</v>
      </c>
      <c r="C9" s="62"/>
      <c r="D9" s="62"/>
      <c r="E9" s="62"/>
      <c r="F9" s="56">
        <v>1131149</v>
      </c>
      <c r="G9" s="57"/>
      <c r="H9" s="57"/>
      <c r="I9" s="19"/>
      <c r="J9" s="20">
        <v>1872106.87</v>
      </c>
      <c r="K9" s="21">
        <v>1128016</v>
      </c>
      <c r="L9" s="22">
        <v>2406969.4</v>
      </c>
      <c r="M9" s="21">
        <v>22441711</v>
      </c>
      <c r="N9" s="20">
        <v>21303587.059999999</v>
      </c>
      <c r="O9" s="22">
        <v>1114622</v>
      </c>
      <c r="P9" s="20">
        <v>3238751.2</v>
      </c>
      <c r="Q9" s="21">
        <v>1123192</v>
      </c>
      <c r="R9" s="20">
        <v>2856007.01</v>
      </c>
      <c r="S9" s="21">
        <v>1114622</v>
      </c>
      <c r="T9" s="20">
        <v>2749270.74</v>
      </c>
      <c r="U9" s="21"/>
      <c r="V9" s="20"/>
      <c r="W9" s="23"/>
      <c r="X9" s="23"/>
      <c r="Y9" s="23"/>
      <c r="Z9" s="26"/>
      <c r="AA9" s="25"/>
      <c r="AB9" s="25"/>
      <c r="AC9" s="26"/>
      <c r="AD9" s="25"/>
      <c r="AE9" s="25"/>
      <c r="AF9" s="27"/>
      <c r="AG9" s="12"/>
      <c r="AH9" s="21">
        <v>6649368</v>
      </c>
      <c r="AI9" s="20">
        <v>3286921.45</v>
      </c>
      <c r="AJ9" s="21">
        <v>46565013.32</v>
      </c>
      <c r="AK9" s="20">
        <v>3458928.63</v>
      </c>
      <c r="AL9" s="21">
        <v>148005024.80000001</v>
      </c>
      <c r="AM9" s="20">
        <v>106577018.87</v>
      </c>
      <c r="AN9" s="78"/>
    </row>
    <row r="10" spans="1:40" ht="14.25" customHeight="1" x14ac:dyDescent="0.2">
      <c r="A10" s="12"/>
      <c r="B10" s="62" t="s">
        <v>19</v>
      </c>
      <c r="C10" s="62"/>
      <c r="D10" s="62"/>
      <c r="E10" s="62"/>
      <c r="F10" s="56">
        <v>5070893</v>
      </c>
      <c r="G10" s="57"/>
      <c r="H10" s="57"/>
      <c r="I10" s="19"/>
      <c r="J10" s="20">
        <v>4956784.8499999996</v>
      </c>
      <c r="K10" s="21">
        <v>6143150</v>
      </c>
      <c r="L10" s="22">
        <v>5828945.8399999999</v>
      </c>
      <c r="M10" s="21">
        <v>5070893</v>
      </c>
      <c r="N10" s="20">
        <v>5066850.1500000004</v>
      </c>
      <c r="O10" s="22">
        <v>6143150</v>
      </c>
      <c r="P10" s="20">
        <v>5000118.75</v>
      </c>
      <c r="Q10" s="21">
        <v>5070893</v>
      </c>
      <c r="R10" s="20">
        <v>5881052.75</v>
      </c>
      <c r="S10" s="21">
        <v>5070893</v>
      </c>
      <c r="T10" s="20">
        <v>5862903.8499999996</v>
      </c>
      <c r="U10" s="21"/>
      <c r="V10" s="20"/>
      <c r="W10" s="23"/>
      <c r="X10" s="23"/>
      <c r="Y10" s="23"/>
      <c r="Z10" s="26"/>
      <c r="AA10" s="25"/>
      <c r="AB10" s="25"/>
      <c r="AC10" s="26"/>
      <c r="AD10" s="25"/>
      <c r="AE10" s="25"/>
      <c r="AF10" s="27"/>
      <c r="AG10" s="12"/>
      <c r="AH10" s="21">
        <v>7526155.21</v>
      </c>
      <c r="AI10" s="20">
        <v>4961041.8499999996</v>
      </c>
      <c r="AJ10" s="21">
        <v>6064426.3499999996</v>
      </c>
      <c r="AK10" s="20">
        <v>5977119.1699999999</v>
      </c>
      <c r="AL10" s="21">
        <v>6280851.6299999999</v>
      </c>
      <c r="AM10" s="20">
        <v>4988867.38</v>
      </c>
      <c r="AN10" s="78"/>
    </row>
    <row r="11" spans="1:40" ht="14.25" customHeight="1" x14ac:dyDescent="0.2">
      <c r="A11" s="12"/>
      <c r="B11" s="62" t="s">
        <v>20</v>
      </c>
      <c r="C11" s="62"/>
      <c r="D11" s="62"/>
      <c r="E11" s="62"/>
      <c r="F11" s="56">
        <v>905213</v>
      </c>
      <c r="G11" s="57"/>
      <c r="H11" s="57"/>
      <c r="I11" s="19"/>
      <c r="J11" s="20">
        <v>1781084.55</v>
      </c>
      <c r="K11" s="21">
        <v>905213</v>
      </c>
      <c r="L11" s="22">
        <v>2516805.63</v>
      </c>
      <c r="M11" s="21">
        <v>4667076</v>
      </c>
      <c r="N11" s="20">
        <v>4694202.4400000004</v>
      </c>
      <c r="O11" s="22">
        <v>905213</v>
      </c>
      <c r="P11" s="20">
        <v>4783986.99</v>
      </c>
      <c r="Q11" s="21">
        <v>905213</v>
      </c>
      <c r="R11" s="20">
        <v>2528146.88</v>
      </c>
      <c r="S11" s="21">
        <v>905213</v>
      </c>
      <c r="T11" s="20">
        <v>3511746.55</v>
      </c>
      <c r="U11" s="21"/>
      <c r="V11" s="20"/>
      <c r="W11" s="23"/>
      <c r="X11" s="23"/>
      <c r="Y11" s="23"/>
      <c r="Z11" s="26"/>
      <c r="AA11" s="25"/>
      <c r="AB11" s="25"/>
      <c r="AC11" s="26"/>
      <c r="AD11" s="25"/>
      <c r="AE11" s="25"/>
      <c r="AF11" s="27"/>
      <c r="AG11" s="12"/>
      <c r="AH11" s="21">
        <v>3595935.98</v>
      </c>
      <c r="AI11" s="20">
        <v>2512000.67</v>
      </c>
      <c r="AJ11" s="21">
        <v>3046296.17</v>
      </c>
      <c r="AK11" s="20">
        <v>2028885.72</v>
      </c>
      <c r="AL11" s="21">
        <v>7140978.5199999996</v>
      </c>
      <c r="AM11" s="20">
        <v>4246675.59</v>
      </c>
      <c r="AN11" s="78"/>
    </row>
    <row r="12" spans="1:40" ht="14.25" customHeight="1" x14ac:dyDescent="0.2">
      <c r="A12" s="12"/>
      <c r="B12" s="62" t="s">
        <v>21</v>
      </c>
      <c r="C12" s="62"/>
      <c r="D12" s="62"/>
      <c r="E12" s="62"/>
      <c r="F12" s="56">
        <v>2915544</v>
      </c>
      <c r="G12" s="57"/>
      <c r="H12" s="57"/>
      <c r="I12" s="19"/>
      <c r="J12" s="20">
        <v>2661301.2599999998</v>
      </c>
      <c r="K12" s="21">
        <v>2722066</v>
      </c>
      <c r="L12" s="22">
        <v>2633051</v>
      </c>
      <c r="M12" s="21">
        <v>2722066</v>
      </c>
      <c r="N12" s="20">
        <v>2617828.7999999998</v>
      </c>
      <c r="O12" s="22">
        <v>2722066</v>
      </c>
      <c r="P12" s="20">
        <v>2656737.1</v>
      </c>
      <c r="Q12" s="21">
        <v>2722066</v>
      </c>
      <c r="R12" s="20">
        <v>3062495.35</v>
      </c>
      <c r="S12" s="21">
        <v>2722066</v>
      </c>
      <c r="T12" s="20">
        <v>2917932.3</v>
      </c>
      <c r="U12" s="21"/>
      <c r="V12" s="20"/>
      <c r="W12" s="23"/>
      <c r="X12" s="23"/>
      <c r="Y12" s="23"/>
      <c r="Z12" s="26"/>
      <c r="AA12" s="25"/>
      <c r="AB12" s="25"/>
      <c r="AC12" s="26"/>
      <c r="AD12" s="25"/>
      <c r="AE12" s="25"/>
      <c r="AF12" s="27"/>
      <c r="AG12" s="12"/>
      <c r="AH12" s="21">
        <v>5933860.8600000003</v>
      </c>
      <c r="AI12" s="20">
        <v>3885778.68</v>
      </c>
      <c r="AJ12" s="21">
        <v>5105065.4000000004</v>
      </c>
      <c r="AK12" s="20">
        <v>2559704.62</v>
      </c>
      <c r="AL12" s="21">
        <v>5323939.2300000004</v>
      </c>
      <c r="AM12" s="20">
        <v>3372583</v>
      </c>
      <c r="AN12" s="78"/>
    </row>
    <row r="13" spans="1:40" ht="14.25" customHeight="1" x14ac:dyDescent="0.2">
      <c r="A13" s="58" t="s">
        <v>22</v>
      </c>
      <c r="B13" s="58"/>
      <c r="C13" s="58"/>
      <c r="D13" s="58"/>
      <c r="E13" s="12"/>
      <c r="F13" s="59">
        <f>SUM(F14:H22)</f>
        <v>6464480</v>
      </c>
      <c r="G13" s="60"/>
      <c r="H13" s="60"/>
      <c r="I13" s="19"/>
      <c r="J13" s="28">
        <f t="shared" ref="J13:AF13" si="2">SUM(J14:J22)</f>
        <v>6904347.5700000003</v>
      </c>
      <c r="K13" s="29">
        <f t="shared" si="2"/>
        <v>14739527</v>
      </c>
      <c r="L13" s="30">
        <f t="shared" si="2"/>
        <v>7689697.3800000008</v>
      </c>
      <c r="M13" s="29">
        <f t="shared" si="2"/>
        <v>7958221</v>
      </c>
      <c r="N13" s="28">
        <f t="shared" si="2"/>
        <v>8938297.2300000004</v>
      </c>
      <c r="O13" s="30">
        <f t="shared" si="2"/>
        <v>7414619</v>
      </c>
      <c r="P13" s="28">
        <f t="shared" si="2"/>
        <v>15102592.969999999</v>
      </c>
      <c r="Q13" s="29">
        <f t="shared" si="2"/>
        <v>17293273</v>
      </c>
      <c r="R13" s="28">
        <f t="shared" si="2"/>
        <v>23956249.130000003</v>
      </c>
      <c r="S13" s="29">
        <f t="shared" si="2"/>
        <v>11559349</v>
      </c>
      <c r="T13" s="28">
        <f t="shared" si="2"/>
        <v>29976708.41</v>
      </c>
      <c r="U13" s="29">
        <f t="shared" si="2"/>
        <v>0</v>
      </c>
      <c r="V13" s="28">
        <f t="shared" si="2"/>
        <v>0</v>
      </c>
      <c r="W13" s="29">
        <f t="shared" si="2"/>
        <v>0</v>
      </c>
      <c r="X13" s="28">
        <f t="shared" si="2"/>
        <v>0</v>
      </c>
      <c r="Y13" s="29">
        <f t="shared" si="2"/>
        <v>0</v>
      </c>
      <c r="Z13" s="28">
        <f t="shared" si="2"/>
        <v>0</v>
      </c>
      <c r="AA13" s="31">
        <f t="shared" si="2"/>
        <v>0</v>
      </c>
      <c r="AB13" s="32">
        <f t="shared" si="2"/>
        <v>0</v>
      </c>
      <c r="AC13" s="31">
        <f t="shared" si="2"/>
        <v>0</v>
      </c>
      <c r="AD13" s="32">
        <f t="shared" si="2"/>
        <v>0</v>
      </c>
      <c r="AE13" s="31">
        <f t="shared" si="2"/>
        <v>0</v>
      </c>
      <c r="AF13" s="32">
        <f t="shared" si="2"/>
        <v>0</v>
      </c>
      <c r="AG13" s="12"/>
      <c r="AH13" s="29">
        <f t="shared" ref="AH13:AM13" si="3">SUM(AH14:AH22)</f>
        <v>37017946.57</v>
      </c>
      <c r="AI13" s="28">
        <f t="shared" si="3"/>
        <v>24940486.100000001</v>
      </c>
      <c r="AJ13" s="29">
        <f t="shared" si="3"/>
        <v>9534315.1700000018</v>
      </c>
      <c r="AK13" s="28">
        <f t="shared" si="3"/>
        <v>26157253.969999999</v>
      </c>
      <c r="AL13" s="29">
        <f t="shared" si="3"/>
        <v>13165023.51</v>
      </c>
      <c r="AM13" s="28">
        <f t="shared" si="3"/>
        <v>30178234.119999997</v>
      </c>
      <c r="AN13" s="77">
        <f>AI13+AK13+AM13</f>
        <v>81275974.189999998</v>
      </c>
    </row>
    <row r="14" spans="1:40" ht="14.25" customHeight="1" x14ac:dyDescent="0.2">
      <c r="A14" s="12"/>
      <c r="B14" s="63" t="s">
        <v>23</v>
      </c>
      <c r="C14" s="63"/>
      <c r="D14" s="63"/>
      <c r="E14" s="63"/>
      <c r="F14" s="56">
        <v>52343</v>
      </c>
      <c r="G14" s="57"/>
      <c r="H14" s="57"/>
      <c r="I14" s="19"/>
      <c r="J14" s="20">
        <v>124.5</v>
      </c>
      <c r="K14" s="21">
        <v>175893</v>
      </c>
      <c r="L14" s="22">
        <v>10245.1</v>
      </c>
      <c r="M14" s="21">
        <v>412736</v>
      </c>
      <c r="N14" s="20">
        <v>124798.47</v>
      </c>
      <c r="O14" s="22">
        <v>213439</v>
      </c>
      <c r="P14" s="20">
        <v>1006918.65</v>
      </c>
      <c r="Q14" s="21">
        <v>217509</v>
      </c>
      <c r="R14" s="20">
        <v>0</v>
      </c>
      <c r="S14" s="21">
        <v>465679</v>
      </c>
      <c r="T14" s="20">
        <v>747281.28</v>
      </c>
      <c r="U14" s="21"/>
      <c r="V14" s="20"/>
      <c r="W14" s="23"/>
      <c r="X14" s="23"/>
      <c r="Y14" s="23"/>
      <c r="Z14" s="26"/>
      <c r="AA14" s="25"/>
      <c r="AB14" s="25"/>
      <c r="AC14" s="26"/>
      <c r="AD14" s="25"/>
      <c r="AE14" s="25"/>
      <c r="AF14" s="27"/>
      <c r="AG14" s="12"/>
      <c r="AH14" s="21">
        <v>2018946.18</v>
      </c>
      <c r="AI14" s="20">
        <v>799420.96</v>
      </c>
      <c r="AJ14" s="21">
        <v>459835.63</v>
      </c>
      <c r="AK14" s="20">
        <v>1753535.14</v>
      </c>
      <c r="AL14" s="21">
        <v>937385.11</v>
      </c>
      <c r="AM14" s="20">
        <v>2084159.91</v>
      </c>
      <c r="AN14" s="78"/>
    </row>
    <row r="15" spans="1:40" ht="14.25" customHeight="1" x14ac:dyDescent="0.2">
      <c r="A15" s="12"/>
      <c r="B15" s="62" t="s">
        <v>24</v>
      </c>
      <c r="C15" s="62"/>
      <c r="D15" s="62"/>
      <c r="E15" s="62"/>
      <c r="F15" s="21"/>
      <c r="G15" s="22"/>
      <c r="H15" s="22"/>
      <c r="I15" s="19"/>
      <c r="J15" s="20">
        <v>11214</v>
      </c>
      <c r="K15" s="21">
        <v>0</v>
      </c>
      <c r="L15" s="22">
        <v>38645.78</v>
      </c>
      <c r="M15" s="21">
        <v>0</v>
      </c>
      <c r="N15" s="20">
        <v>48937.97</v>
      </c>
      <c r="O15" s="22">
        <v>6375</v>
      </c>
      <c r="P15" s="20">
        <v>117939.4</v>
      </c>
      <c r="Q15" s="21">
        <v>0</v>
      </c>
      <c r="R15" s="20">
        <v>450059.5</v>
      </c>
      <c r="S15" s="21">
        <v>20898</v>
      </c>
      <c r="T15" s="20">
        <v>437017.08</v>
      </c>
      <c r="U15" s="21"/>
      <c r="V15" s="20"/>
      <c r="W15" s="23"/>
      <c r="X15" s="23"/>
      <c r="Y15" s="23"/>
      <c r="Z15" s="26"/>
      <c r="AA15" s="25"/>
      <c r="AB15" s="25"/>
      <c r="AC15" s="26"/>
      <c r="AD15" s="25"/>
      <c r="AE15" s="25"/>
      <c r="AF15" s="27"/>
      <c r="AG15" s="12"/>
      <c r="AH15" s="21">
        <v>1179544.8</v>
      </c>
      <c r="AI15" s="20">
        <v>1200141.0900000001</v>
      </c>
      <c r="AJ15" s="21">
        <v>921481.27</v>
      </c>
      <c r="AK15" s="20">
        <v>667869.84</v>
      </c>
      <c r="AL15" s="21">
        <v>704562.4</v>
      </c>
      <c r="AM15" s="20">
        <v>1795921.4</v>
      </c>
      <c r="AN15" s="78"/>
    </row>
    <row r="16" spans="1:40" ht="17.25" customHeight="1" x14ac:dyDescent="0.2">
      <c r="A16" s="12"/>
      <c r="B16" s="63" t="s">
        <v>25</v>
      </c>
      <c r="C16" s="63"/>
      <c r="D16" s="63"/>
      <c r="E16" s="63"/>
      <c r="F16" s="56">
        <v>0</v>
      </c>
      <c r="G16" s="57"/>
      <c r="H16" s="57"/>
      <c r="I16" s="19"/>
      <c r="J16" s="20">
        <v>0</v>
      </c>
      <c r="K16" s="21">
        <v>47930</v>
      </c>
      <c r="L16" s="22">
        <v>13403.38</v>
      </c>
      <c r="M16" s="21">
        <v>19279</v>
      </c>
      <c r="N16" s="20">
        <v>568798.02</v>
      </c>
      <c r="O16" s="22">
        <v>27111</v>
      </c>
      <c r="P16" s="20">
        <v>732194.29</v>
      </c>
      <c r="Q16" s="21">
        <v>36679</v>
      </c>
      <c r="R16" s="20">
        <v>380083.76</v>
      </c>
      <c r="S16" s="21">
        <v>0</v>
      </c>
      <c r="T16" s="20">
        <v>0</v>
      </c>
      <c r="U16" s="21"/>
      <c r="V16" s="20"/>
      <c r="W16" s="23"/>
      <c r="X16" s="23"/>
      <c r="Y16" s="23"/>
      <c r="Z16" s="33"/>
      <c r="AA16" s="25"/>
      <c r="AB16" s="25"/>
      <c r="AC16" s="26"/>
      <c r="AD16" s="25"/>
      <c r="AE16" s="25"/>
      <c r="AF16" s="27"/>
      <c r="AG16" s="12"/>
      <c r="AH16" s="45">
        <v>0</v>
      </c>
      <c r="AI16" s="20">
        <v>0</v>
      </c>
      <c r="AJ16" s="21">
        <v>0</v>
      </c>
      <c r="AK16" s="48">
        <v>0</v>
      </c>
      <c r="AL16" s="21">
        <v>0</v>
      </c>
      <c r="AM16" s="20">
        <v>0</v>
      </c>
      <c r="AN16" s="78"/>
    </row>
    <row r="17" spans="1:40" ht="19.5" customHeight="1" x14ac:dyDescent="0.2">
      <c r="A17" s="12"/>
      <c r="B17" s="62" t="s">
        <v>26</v>
      </c>
      <c r="C17" s="62"/>
      <c r="D17" s="62"/>
      <c r="E17" s="62"/>
      <c r="F17" s="56">
        <v>35096</v>
      </c>
      <c r="G17" s="57"/>
      <c r="H17" s="57"/>
      <c r="I17" s="19"/>
      <c r="J17" s="20">
        <v>0</v>
      </c>
      <c r="K17" s="21">
        <v>6000887</v>
      </c>
      <c r="L17" s="22">
        <v>12940.1</v>
      </c>
      <c r="M17" s="21">
        <v>427062</v>
      </c>
      <c r="N17" s="20">
        <v>5524.61</v>
      </c>
      <c r="O17" s="22">
        <v>978054</v>
      </c>
      <c r="P17" s="20">
        <v>3344316.1</v>
      </c>
      <c r="Q17" s="21">
        <v>8922877</v>
      </c>
      <c r="R17" s="20">
        <v>9968057.9600000009</v>
      </c>
      <c r="S17" s="21">
        <v>44584</v>
      </c>
      <c r="T17" s="20">
        <v>2732542.64</v>
      </c>
      <c r="U17" s="21"/>
      <c r="V17" s="20"/>
      <c r="W17" s="23"/>
      <c r="X17" s="23"/>
      <c r="Y17" s="23"/>
      <c r="Z17" s="26"/>
      <c r="AA17" s="25"/>
      <c r="AB17" s="25"/>
      <c r="AC17" s="26"/>
      <c r="AD17" s="25"/>
      <c r="AE17" s="25"/>
      <c r="AF17" s="27"/>
      <c r="AG17" s="12"/>
      <c r="AH17" s="21">
        <v>1683232.96</v>
      </c>
      <c r="AI17" s="20">
        <v>743411.24</v>
      </c>
      <c r="AJ17" s="21">
        <v>5670473.6799999997</v>
      </c>
      <c r="AK17" s="20">
        <v>1993379.16</v>
      </c>
      <c r="AL17" s="21">
        <v>30485.13</v>
      </c>
      <c r="AM17" s="20">
        <v>9271911.7100000009</v>
      </c>
      <c r="AN17" s="78"/>
    </row>
    <row r="18" spans="1:40" ht="17.25" customHeight="1" x14ac:dyDescent="0.2">
      <c r="A18" s="12"/>
      <c r="B18" s="62" t="s">
        <v>27</v>
      </c>
      <c r="C18" s="62"/>
      <c r="D18" s="62"/>
      <c r="E18" s="62"/>
      <c r="F18" s="56">
        <v>42562</v>
      </c>
      <c r="G18" s="57"/>
      <c r="H18" s="57"/>
      <c r="I18" s="19"/>
      <c r="J18" s="20">
        <v>0</v>
      </c>
      <c r="K18" s="21">
        <v>8149974</v>
      </c>
      <c r="L18" s="22">
        <v>7556772.8200000003</v>
      </c>
      <c r="M18" s="21">
        <v>6619175</v>
      </c>
      <c r="N18" s="20">
        <v>7863063.75</v>
      </c>
      <c r="O18" s="22">
        <v>5906435</v>
      </c>
      <c r="P18" s="20">
        <v>8381942.4900000002</v>
      </c>
      <c r="Q18" s="21">
        <v>7613539</v>
      </c>
      <c r="R18" s="20">
        <v>9907072.2400000002</v>
      </c>
      <c r="S18" s="21">
        <v>3472459</v>
      </c>
      <c r="T18" s="20">
        <v>4609222.1900000004</v>
      </c>
      <c r="U18" s="21"/>
      <c r="V18" s="20"/>
      <c r="W18" s="23"/>
      <c r="X18" s="23"/>
      <c r="Y18" s="23"/>
      <c r="Z18" s="26"/>
      <c r="AA18" s="25"/>
      <c r="AB18" s="25"/>
      <c r="AC18" s="26"/>
      <c r="AD18" s="25"/>
      <c r="AE18" s="25"/>
      <c r="AF18" s="27"/>
      <c r="AG18" s="12"/>
      <c r="AH18" s="21">
        <v>16160414.15</v>
      </c>
      <c r="AI18" s="20">
        <v>6088663.4500000002</v>
      </c>
      <c r="AJ18" s="21">
        <v>-7510883.3799999999</v>
      </c>
      <c r="AK18" s="20">
        <v>8001956.7699999996</v>
      </c>
      <c r="AL18" s="21">
        <v>22006</v>
      </c>
      <c r="AM18" s="20">
        <v>292694.55</v>
      </c>
      <c r="AN18" s="78"/>
    </row>
    <row r="19" spans="1:40" ht="14.25" customHeight="1" x14ac:dyDescent="0.2">
      <c r="A19" s="12"/>
      <c r="B19" s="62" t="s">
        <v>28</v>
      </c>
      <c r="C19" s="62"/>
      <c r="D19" s="62"/>
      <c r="E19" s="62"/>
      <c r="F19" s="56">
        <v>5747389</v>
      </c>
      <c r="G19" s="57"/>
      <c r="H19" s="57"/>
      <c r="I19" s="19"/>
      <c r="J19" s="20">
        <v>6893009.0700000003</v>
      </c>
      <c r="K19" s="21">
        <v>0</v>
      </c>
      <c r="L19" s="22">
        <v>0</v>
      </c>
      <c r="M19" s="21">
        <v>0</v>
      </c>
      <c r="N19" s="20">
        <v>0</v>
      </c>
      <c r="O19" s="22">
        <v>0</v>
      </c>
      <c r="P19" s="20">
        <v>317379.05</v>
      </c>
      <c r="Q19" s="21">
        <v>0</v>
      </c>
      <c r="R19" s="20">
        <v>2709043.57</v>
      </c>
      <c r="S19" s="21">
        <v>6716103</v>
      </c>
      <c r="T19" s="20">
        <v>8193927.71</v>
      </c>
      <c r="U19" s="21"/>
      <c r="V19" s="20"/>
      <c r="W19" s="23"/>
      <c r="X19" s="23"/>
      <c r="Y19" s="23"/>
      <c r="Z19" s="26"/>
      <c r="AA19" s="25"/>
      <c r="AB19" s="25"/>
      <c r="AC19" s="26"/>
      <c r="AD19" s="25"/>
      <c r="AE19" s="25"/>
      <c r="AF19" s="27"/>
      <c r="AG19" s="12"/>
      <c r="AH19" s="21">
        <v>12355133.439999999</v>
      </c>
      <c r="AI19" s="20">
        <v>12851556.93</v>
      </c>
      <c r="AJ19" s="21">
        <v>9868121.4199999999</v>
      </c>
      <c r="AK19" s="20">
        <v>10715038.300000001</v>
      </c>
      <c r="AL19" s="21">
        <v>10588529.41</v>
      </c>
      <c r="AM19" s="20">
        <v>10928084.109999999</v>
      </c>
      <c r="AN19" s="78"/>
    </row>
    <row r="20" spans="1:40" ht="16.5" customHeight="1" x14ac:dyDescent="0.2">
      <c r="A20" s="12"/>
      <c r="B20" s="63" t="s">
        <v>29</v>
      </c>
      <c r="C20" s="63"/>
      <c r="D20" s="63"/>
      <c r="E20" s="63"/>
      <c r="F20" s="56">
        <v>0</v>
      </c>
      <c r="G20" s="57"/>
      <c r="H20" s="57"/>
      <c r="I20" s="19"/>
      <c r="J20" s="20">
        <v>0</v>
      </c>
      <c r="K20" s="21">
        <v>0</v>
      </c>
      <c r="L20" s="22">
        <v>0</v>
      </c>
      <c r="M20" s="21">
        <v>0</v>
      </c>
      <c r="N20" s="20">
        <v>0</v>
      </c>
      <c r="O20" s="22">
        <v>0</v>
      </c>
      <c r="P20" s="20">
        <v>2547.36</v>
      </c>
      <c r="Q20" s="21">
        <v>0</v>
      </c>
      <c r="R20" s="20">
        <v>0</v>
      </c>
      <c r="S20" s="21">
        <v>0</v>
      </c>
      <c r="T20" s="20">
        <v>10582715.84</v>
      </c>
      <c r="U20" s="21"/>
      <c r="V20" s="20"/>
      <c r="W20" s="23"/>
      <c r="X20" s="23"/>
      <c r="Y20" s="23"/>
      <c r="Z20" s="26"/>
      <c r="AA20" s="25"/>
      <c r="AB20" s="25"/>
      <c r="AC20" s="26"/>
      <c r="AD20" s="25"/>
      <c r="AE20" s="25"/>
      <c r="AF20" s="27"/>
      <c r="AG20" s="12"/>
      <c r="AH20" s="21">
        <v>1702067.98</v>
      </c>
      <c r="AI20" s="20">
        <v>1739606.3</v>
      </c>
      <c r="AJ20" s="21">
        <v>-178717.18</v>
      </c>
      <c r="AK20" s="20">
        <v>1906308.45</v>
      </c>
      <c r="AL20" s="21">
        <v>378787.18</v>
      </c>
      <c r="AM20" s="20">
        <v>2795209.11</v>
      </c>
      <c r="AN20" s="78"/>
    </row>
    <row r="21" spans="1:40" ht="14.25" customHeight="1" x14ac:dyDescent="0.2">
      <c r="A21" s="12"/>
      <c r="B21" s="62" t="s">
        <v>30</v>
      </c>
      <c r="C21" s="62"/>
      <c r="D21" s="62"/>
      <c r="E21" s="62"/>
      <c r="F21" s="56">
        <v>0</v>
      </c>
      <c r="G21" s="57"/>
      <c r="H21" s="57"/>
      <c r="I21" s="19"/>
      <c r="J21" s="20">
        <v>0</v>
      </c>
      <c r="K21" s="21">
        <v>364843</v>
      </c>
      <c r="L21" s="22">
        <v>57690.2</v>
      </c>
      <c r="M21" s="21">
        <v>479969</v>
      </c>
      <c r="N21" s="20">
        <v>327174.40999999997</v>
      </c>
      <c r="O21" s="22">
        <v>0</v>
      </c>
      <c r="P21" s="20">
        <v>0</v>
      </c>
      <c r="Q21" s="21">
        <v>0</v>
      </c>
      <c r="R21" s="20">
        <v>0</v>
      </c>
      <c r="S21" s="21">
        <v>0</v>
      </c>
      <c r="T21" s="20">
        <v>1190396.83</v>
      </c>
      <c r="U21" s="21"/>
      <c r="V21" s="20"/>
      <c r="W21" s="23"/>
      <c r="X21" s="23"/>
      <c r="Y21" s="23"/>
      <c r="Z21" s="34"/>
      <c r="AA21" s="25"/>
      <c r="AB21" s="25"/>
      <c r="AC21" s="26"/>
      <c r="AD21" s="25"/>
      <c r="AE21" s="25"/>
      <c r="AF21" s="27"/>
      <c r="AG21" s="12"/>
      <c r="AH21" s="21">
        <v>0</v>
      </c>
      <c r="AI21" s="20">
        <v>0</v>
      </c>
      <c r="AJ21" s="21">
        <v>-12950.24</v>
      </c>
      <c r="AK21" s="20">
        <v>0</v>
      </c>
      <c r="AL21" s="21">
        <v>289156.83</v>
      </c>
      <c r="AM21" s="20">
        <v>0</v>
      </c>
      <c r="AN21" s="78"/>
    </row>
    <row r="22" spans="1:40" ht="18" customHeight="1" x14ac:dyDescent="0.2">
      <c r="A22" s="12"/>
      <c r="B22" s="62" t="s">
        <v>31</v>
      </c>
      <c r="C22" s="62"/>
      <c r="D22" s="62"/>
      <c r="E22" s="62"/>
      <c r="F22" s="56">
        <v>587090</v>
      </c>
      <c r="G22" s="57"/>
      <c r="H22" s="57"/>
      <c r="I22" s="19"/>
      <c r="J22" s="20">
        <v>0</v>
      </c>
      <c r="K22" s="21"/>
      <c r="L22" s="22"/>
      <c r="M22" s="21"/>
      <c r="N22" s="20"/>
      <c r="O22" s="22">
        <v>283205</v>
      </c>
      <c r="P22" s="20">
        <v>1199355.6299999999</v>
      </c>
      <c r="Q22" s="21">
        <v>502669</v>
      </c>
      <c r="R22" s="20">
        <v>541932.1</v>
      </c>
      <c r="S22" s="21">
        <v>839626</v>
      </c>
      <c r="T22" s="20">
        <v>1483604.84</v>
      </c>
      <c r="U22" s="21"/>
      <c r="V22" s="20"/>
      <c r="W22" s="23"/>
      <c r="X22" s="23"/>
      <c r="Y22" s="23"/>
      <c r="Z22" s="26"/>
      <c r="AA22" s="25"/>
      <c r="AB22" s="25"/>
      <c r="AC22" s="26"/>
      <c r="AD22" s="25"/>
      <c r="AE22" s="25"/>
      <c r="AF22" s="27"/>
      <c r="AG22" s="12"/>
      <c r="AH22" s="21">
        <v>1918607.06</v>
      </c>
      <c r="AI22" s="20">
        <v>1517686.13</v>
      </c>
      <c r="AJ22" s="21">
        <v>316953.96999999997</v>
      </c>
      <c r="AK22" s="20">
        <v>1119166.31</v>
      </c>
      <c r="AL22" s="21">
        <v>214111.45</v>
      </c>
      <c r="AM22" s="20">
        <v>3010253.33</v>
      </c>
      <c r="AN22" s="78"/>
    </row>
    <row r="23" spans="1:40" ht="14.25" customHeight="1" x14ac:dyDescent="0.2">
      <c r="A23" s="58" t="s">
        <v>32</v>
      </c>
      <c r="B23" s="58"/>
      <c r="C23" s="58"/>
      <c r="D23" s="58"/>
      <c r="E23" s="12"/>
      <c r="F23" s="59">
        <f>SUM(F24:H32)</f>
        <v>26885246</v>
      </c>
      <c r="G23" s="60"/>
      <c r="H23" s="60"/>
      <c r="I23" s="19"/>
      <c r="J23" s="28">
        <f t="shared" ref="J23:AF23" si="4">SUM(J24:J32)</f>
        <v>15858734.539999999</v>
      </c>
      <c r="K23" s="29">
        <f t="shared" si="4"/>
        <v>27567658</v>
      </c>
      <c r="L23" s="30">
        <f t="shared" si="4"/>
        <v>23679151.849999998</v>
      </c>
      <c r="M23" s="29">
        <f t="shared" si="4"/>
        <v>28443681</v>
      </c>
      <c r="N23" s="28">
        <f t="shared" si="4"/>
        <v>29759371.18</v>
      </c>
      <c r="O23" s="30">
        <f t="shared" si="4"/>
        <v>29289621</v>
      </c>
      <c r="P23" s="28">
        <f t="shared" si="4"/>
        <v>30056121.270000003</v>
      </c>
      <c r="Q23" s="29">
        <f t="shared" si="4"/>
        <v>24288985</v>
      </c>
      <c r="R23" s="28">
        <f t="shared" si="4"/>
        <v>27346836.809999999</v>
      </c>
      <c r="S23" s="29">
        <f t="shared" si="4"/>
        <v>28671283</v>
      </c>
      <c r="T23" s="28">
        <f t="shared" si="4"/>
        <v>41608836.25</v>
      </c>
      <c r="U23" s="29">
        <f t="shared" si="4"/>
        <v>0</v>
      </c>
      <c r="V23" s="28">
        <f t="shared" si="4"/>
        <v>0</v>
      </c>
      <c r="W23" s="29">
        <f t="shared" si="4"/>
        <v>0</v>
      </c>
      <c r="X23" s="28">
        <f t="shared" si="4"/>
        <v>0</v>
      </c>
      <c r="Y23" s="29">
        <f t="shared" si="4"/>
        <v>0</v>
      </c>
      <c r="Z23" s="28">
        <f t="shared" si="4"/>
        <v>0</v>
      </c>
      <c r="AA23" s="31">
        <f t="shared" si="4"/>
        <v>0</v>
      </c>
      <c r="AB23" s="32">
        <f t="shared" si="4"/>
        <v>0</v>
      </c>
      <c r="AC23" s="31">
        <f t="shared" si="4"/>
        <v>0</v>
      </c>
      <c r="AD23" s="32">
        <f t="shared" si="4"/>
        <v>0</v>
      </c>
      <c r="AE23" s="31">
        <f t="shared" si="4"/>
        <v>0</v>
      </c>
      <c r="AF23" s="32">
        <f t="shared" si="4"/>
        <v>0</v>
      </c>
      <c r="AG23" s="12"/>
      <c r="AH23" s="29">
        <f t="shared" ref="AH23:AM23" si="5">SUM(AH24:AH32)</f>
        <v>67178086.689999998</v>
      </c>
      <c r="AI23" s="28">
        <f t="shared" si="5"/>
        <v>55700439.189999998</v>
      </c>
      <c r="AJ23" s="29">
        <f t="shared" si="5"/>
        <v>53412297.649999999</v>
      </c>
      <c r="AK23" s="28">
        <f t="shared" si="5"/>
        <v>61689464.859999999</v>
      </c>
      <c r="AL23" s="29">
        <f t="shared" si="5"/>
        <v>23575139</v>
      </c>
      <c r="AM23" s="28">
        <f t="shared" si="5"/>
        <v>45903991.100000001</v>
      </c>
      <c r="AN23" s="77">
        <f>AI23+AK23+AM23</f>
        <v>163293895.15000001</v>
      </c>
    </row>
    <row r="24" spans="1:40" ht="14.25" customHeight="1" x14ac:dyDescent="0.2">
      <c r="A24" s="12"/>
      <c r="B24" s="54" t="s">
        <v>33</v>
      </c>
      <c r="C24" s="54"/>
      <c r="D24" s="54"/>
      <c r="E24" s="54"/>
      <c r="F24" s="56">
        <v>12848958</v>
      </c>
      <c r="G24" s="57"/>
      <c r="H24" s="57"/>
      <c r="I24" s="19"/>
      <c r="J24" s="20">
        <v>12439400.25</v>
      </c>
      <c r="K24" s="21">
        <v>12717734</v>
      </c>
      <c r="L24" s="22">
        <v>8592540.4700000007</v>
      </c>
      <c r="M24" s="21">
        <v>12168287</v>
      </c>
      <c r="N24" s="20">
        <v>2549887.71</v>
      </c>
      <c r="O24" s="22">
        <v>12615644</v>
      </c>
      <c r="P24" s="20">
        <v>10251860.220000001</v>
      </c>
      <c r="Q24" s="21">
        <v>12897412</v>
      </c>
      <c r="R24" s="20">
        <v>7334634.6600000001</v>
      </c>
      <c r="S24" s="21">
        <v>12758017</v>
      </c>
      <c r="T24" s="20">
        <v>8542619.9499999993</v>
      </c>
      <c r="U24" s="21"/>
      <c r="V24" s="20"/>
      <c r="W24" s="23"/>
      <c r="X24" s="23"/>
      <c r="Y24" s="23"/>
      <c r="Z24" s="26"/>
      <c r="AA24" s="25"/>
      <c r="AB24" s="25"/>
      <c r="AC24" s="26"/>
      <c r="AD24" s="25"/>
      <c r="AE24" s="25"/>
      <c r="AF24" s="27"/>
      <c r="AG24" s="12"/>
      <c r="AH24" s="21">
        <v>12193077.91</v>
      </c>
      <c r="AI24" s="20">
        <v>11624364.16</v>
      </c>
      <c r="AJ24" s="21">
        <v>12431553.359999999</v>
      </c>
      <c r="AK24" s="20">
        <v>13612654.529999999</v>
      </c>
      <c r="AL24" s="21">
        <v>11792860.279999999</v>
      </c>
      <c r="AM24" s="20">
        <v>13525343.390000001</v>
      </c>
      <c r="AN24" s="78"/>
    </row>
    <row r="25" spans="1:40" ht="14.25" customHeight="1" x14ac:dyDescent="0.2">
      <c r="A25" s="12"/>
      <c r="B25" s="54" t="s">
        <v>34</v>
      </c>
      <c r="C25" s="54"/>
      <c r="D25" s="54"/>
      <c r="E25" s="54"/>
      <c r="F25" s="56">
        <v>356157</v>
      </c>
      <c r="G25" s="57"/>
      <c r="H25" s="57"/>
      <c r="I25" s="19"/>
      <c r="J25" s="20">
        <v>330346.18</v>
      </c>
      <c r="K25" s="21">
        <v>343202</v>
      </c>
      <c r="L25" s="22">
        <v>126040.03</v>
      </c>
      <c r="M25" s="21">
        <v>331547</v>
      </c>
      <c r="N25" s="20">
        <v>232000</v>
      </c>
      <c r="O25" s="22">
        <v>384313</v>
      </c>
      <c r="P25" s="20">
        <v>1999258.56</v>
      </c>
      <c r="Q25" s="21">
        <v>355177</v>
      </c>
      <c r="R25" s="20">
        <v>1649261.45</v>
      </c>
      <c r="S25" s="21">
        <v>368035</v>
      </c>
      <c r="T25" s="20">
        <v>3047386.42</v>
      </c>
      <c r="U25" s="21"/>
      <c r="V25" s="20"/>
      <c r="W25" s="23"/>
      <c r="X25" s="23"/>
      <c r="Y25" s="23"/>
      <c r="Z25" s="26"/>
      <c r="AA25" s="25"/>
      <c r="AB25" s="25"/>
      <c r="AC25" s="26"/>
      <c r="AD25" s="25"/>
      <c r="AE25" s="25"/>
      <c r="AF25" s="27"/>
      <c r="AG25" s="12"/>
      <c r="AH25" s="21">
        <v>1345059.56</v>
      </c>
      <c r="AI25" s="20">
        <v>1705668.92</v>
      </c>
      <c r="AJ25" s="21">
        <v>2781172.78</v>
      </c>
      <c r="AK25" s="20">
        <v>2714614.87</v>
      </c>
      <c r="AL25" s="21">
        <v>1377366.34</v>
      </c>
      <c r="AM25" s="20">
        <v>1828376.49</v>
      </c>
      <c r="AN25" s="78"/>
    </row>
    <row r="26" spans="1:40" ht="14.25" customHeight="1" x14ac:dyDescent="0.2">
      <c r="A26" s="12"/>
      <c r="B26" s="61" t="s">
        <v>35</v>
      </c>
      <c r="C26" s="61"/>
      <c r="D26" s="61"/>
      <c r="E26" s="61"/>
      <c r="F26" s="56">
        <v>174075</v>
      </c>
      <c r="G26" s="57"/>
      <c r="H26" s="57"/>
      <c r="I26" s="19"/>
      <c r="J26" s="20">
        <v>0</v>
      </c>
      <c r="K26" s="21">
        <v>227276</v>
      </c>
      <c r="L26" s="22">
        <v>3026440</v>
      </c>
      <c r="M26" s="21">
        <v>541229</v>
      </c>
      <c r="N26" s="20">
        <v>2577619.9300000002</v>
      </c>
      <c r="O26" s="22">
        <v>177575</v>
      </c>
      <c r="P26" s="20">
        <v>4129666.38</v>
      </c>
      <c r="Q26" s="21">
        <v>174075</v>
      </c>
      <c r="R26" s="20">
        <v>1212034.46</v>
      </c>
      <c r="S26" s="21">
        <v>189097</v>
      </c>
      <c r="T26" s="20">
        <v>3411407.53</v>
      </c>
      <c r="U26" s="21"/>
      <c r="V26" s="20"/>
      <c r="W26" s="23"/>
      <c r="X26" s="23"/>
      <c r="Y26" s="23"/>
      <c r="Z26" s="26"/>
      <c r="AA26" s="25"/>
      <c r="AB26" s="25"/>
      <c r="AC26" s="26"/>
      <c r="AD26" s="25"/>
      <c r="AE26" s="25"/>
      <c r="AF26" s="27"/>
      <c r="AG26" s="12"/>
      <c r="AH26" s="21">
        <v>11128847.83</v>
      </c>
      <c r="AI26" s="20">
        <v>13264167.220000001</v>
      </c>
      <c r="AJ26" s="21">
        <v>4949180.5999999996</v>
      </c>
      <c r="AK26" s="20">
        <v>6893140.0599999996</v>
      </c>
      <c r="AL26" s="21">
        <v>1963594.76</v>
      </c>
      <c r="AM26" s="20">
        <v>2004637.9</v>
      </c>
      <c r="AN26" s="78"/>
    </row>
    <row r="27" spans="1:40" ht="14.25" customHeight="1" x14ac:dyDescent="0.2">
      <c r="A27" s="12"/>
      <c r="B27" s="54" t="s">
        <v>36</v>
      </c>
      <c r="C27" s="54"/>
      <c r="D27" s="54"/>
      <c r="E27" s="54"/>
      <c r="F27" s="56">
        <v>2488010</v>
      </c>
      <c r="G27" s="57"/>
      <c r="H27" s="57"/>
      <c r="I27" s="19"/>
      <c r="J27" s="20">
        <v>214769.37</v>
      </c>
      <c r="K27" s="21">
        <v>872168</v>
      </c>
      <c r="L27" s="22">
        <v>1103861.74</v>
      </c>
      <c r="M27" s="21">
        <v>634451</v>
      </c>
      <c r="N27" s="20">
        <v>6778077.79</v>
      </c>
      <c r="O27" s="22">
        <v>3206513</v>
      </c>
      <c r="P27" s="20">
        <v>706128.28</v>
      </c>
      <c r="Q27" s="21">
        <v>551322</v>
      </c>
      <c r="R27" s="20">
        <v>822072.48</v>
      </c>
      <c r="S27" s="21">
        <v>685609</v>
      </c>
      <c r="T27" s="20">
        <v>3617165.17</v>
      </c>
      <c r="U27" s="21"/>
      <c r="V27" s="20"/>
      <c r="W27" s="23"/>
      <c r="X27" s="23"/>
      <c r="Y27" s="23"/>
      <c r="Z27" s="26"/>
      <c r="AA27" s="25"/>
      <c r="AB27" s="25"/>
      <c r="AC27" s="26"/>
      <c r="AD27" s="25"/>
      <c r="AE27" s="25"/>
      <c r="AF27" s="27"/>
      <c r="AG27" s="12"/>
      <c r="AH27" s="21">
        <v>867593.35</v>
      </c>
      <c r="AI27" s="20">
        <v>713720.78</v>
      </c>
      <c r="AJ27" s="21">
        <v>512114.13</v>
      </c>
      <c r="AK27" s="20">
        <v>938827.96</v>
      </c>
      <c r="AL27" s="21">
        <v>703551.45</v>
      </c>
      <c r="AM27" s="20">
        <v>696833.84</v>
      </c>
      <c r="AN27" s="78"/>
    </row>
    <row r="28" spans="1:40" ht="14.25" customHeight="1" x14ac:dyDescent="0.2">
      <c r="A28" s="12"/>
      <c r="B28" s="61" t="s">
        <v>37</v>
      </c>
      <c r="C28" s="61"/>
      <c r="D28" s="61"/>
      <c r="E28" s="61"/>
      <c r="F28" s="56">
        <v>2649802</v>
      </c>
      <c r="G28" s="57"/>
      <c r="H28" s="57"/>
      <c r="I28" s="19"/>
      <c r="J28" s="20">
        <v>923992.16</v>
      </c>
      <c r="K28" s="21">
        <v>2517287</v>
      </c>
      <c r="L28" s="22">
        <v>1456045.57</v>
      </c>
      <c r="M28" s="21">
        <v>3061345</v>
      </c>
      <c r="N28" s="20">
        <v>1177181.8</v>
      </c>
      <c r="O28" s="22">
        <v>2312683</v>
      </c>
      <c r="P28" s="20">
        <v>2275935.37</v>
      </c>
      <c r="Q28" s="21">
        <v>1991367</v>
      </c>
      <c r="R28" s="20">
        <v>2563574.4700000002</v>
      </c>
      <c r="S28" s="21">
        <v>2958680</v>
      </c>
      <c r="T28" s="20">
        <v>3476002.81</v>
      </c>
      <c r="U28" s="21"/>
      <c r="V28" s="20"/>
      <c r="W28" s="23"/>
      <c r="X28" s="23"/>
      <c r="Y28" s="23"/>
      <c r="Z28" s="26"/>
      <c r="AA28" s="25"/>
      <c r="AB28" s="25"/>
      <c r="AC28" s="26"/>
      <c r="AD28" s="25"/>
      <c r="AE28" s="25"/>
      <c r="AF28" s="27"/>
      <c r="AG28" s="12"/>
      <c r="AH28" s="21">
        <v>4118538.52</v>
      </c>
      <c r="AI28" s="20">
        <v>3948185.99</v>
      </c>
      <c r="AJ28" s="21">
        <v>5070291.17</v>
      </c>
      <c r="AK28" s="20">
        <v>5441299.1699999999</v>
      </c>
      <c r="AL28" s="21">
        <v>2289093.67</v>
      </c>
      <c r="AM28" s="20">
        <v>3592182.53</v>
      </c>
      <c r="AN28" s="78"/>
    </row>
    <row r="29" spans="1:40" ht="14.25" customHeight="1" x14ac:dyDescent="0.2">
      <c r="A29" s="12"/>
      <c r="B29" s="54" t="s">
        <v>38</v>
      </c>
      <c r="C29" s="54"/>
      <c r="D29" s="54"/>
      <c r="E29" s="54"/>
      <c r="F29" s="56">
        <v>5027016</v>
      </c>
      <c r="G29" s="57"/>
      <c r="H29" s="57"/>
      <c r="I29" s="19"/>
      <c r="J29" s="20">
        <v>0</v>
      </c>
      <c r="K29" s="21">
        <v>5027016</v>
      </c>
      <c r="L29" s="22">
        <v>5359543.72</v>
      </c>
      <c r="M29" s="21">
        <v>5027016</v>
      </c>
      <c r="N29" s="20">
        <v>5638343.5099999998</v>
      </c>
      <c r="O29" s="22">
        <v>5027016</v>
      </c>
      <c r="P29" s="20">
        <v>5017616.4800000004</v>
      </c>
      <c r="Q29" s="21">
        <v>5027016</v>
      </c>
      <c r="R29" s="20">
        <v>10093254.529999999</v>
      </c>
      <c r="S29" s="21">
        <v>5030059</v>
      </c>
      <c r="T29" s="20">
        <v>7328110.2199999997</v>
      </c>
      <c r="U29" s="21"/>
      <c r="V29" s="20"/>
      <c r="W29" s="23"/>
      <c r="X29" s="23"/>
      <c r="Y29" s="23"/>
      <c r="Z29" s="26"/>
      <c r="AA29" s="25"/>
      <c r="AB29" s="25"/>
      <c r="AC29" s="26"/>
      <c r="AD29" s="25"/>
      <c r="AE29" s="25"/>
      <c r="AF29" s="27"/>
      <c r="AG29" s="12"/>
      <c r="AH29" s="21">
        <v>14850298.789999999</v>
      </c>
      <c r="AI29" s="20">
        <v>6439332.4000000004</v>
      </c>
      <c r="AJ29" s="21">
        <v>15556333.789999999</v>
      </c>
      <c r="AK29" s="20">
        <v>17172322.77</v>
      </c>
      <c r="AL29" s="21">
        <v>-3734988.68</v>
      </c>
      <c r="AM29" s="20">
        <v>3315242.72</v>
      </c>
      <c r="AN29" s="78"/>
    </row>
    <row r="30" spans="1:40" ht="14.25" customHeight="1" x14ac:dyDescent="0.2">
      <c r="A30" s="12"/>
      <c r="B30" s="54" t="s">
        <v>39</v>
      </c>
      <c r="C30" s="54"/>
      <c r="D30" s="54"/>
      <c r="E30" s="54"/>
      <c r="F30" s="56">
        <v>0</v>
      </c>
      <c r="G30" s="57"/>
      <c r="H30" s="57"/>
      <c r="I30" s="19"/>
      <c r="J30" s="20">
        <v>56562.37</v>
      </c>
      <c r="K30" s="21">
        <v>0</v>
      </c>
      <c r="L30" s="22">
        <v>97398.080000000002</v>
      </c>
      <c r="M30" s="21">
        <v>0</v>
      </c>
      <c r="N30" s="20">
        <v>59333.58</v>
      </c>
      <c r="O30" s="22">
        <v>0</v>
      </c>
      <c r="P30" s="20">
        <v>112667.15</v>
      </c>
      <c r="Q30" s="21">
        <v>0</v>
      </c>
      <c r="R30" s="20">
        <v>241676.13</v>
      </c>
      <c r="S30" s="21">
        <v>0</v>
      </c>
      <c r="T30" s="20">
        <v>114933</v>
      </c>
      <c r="U30" s="21"/>
      <c r="V30" s="20"/>
      <c r="W30" s="23"/>
      <c r="X30" s="23"/>
      <c r="Y30" s="23"/>
      <c r="Z30" s="26"/>
      <c r="AA30" s="25"/>
      <c r="AB30" s="25"/>
      <c r="AC30" s="26"/>
      <c r="AD30" s="25"/>
      <c r="AE30" s="25"/>
      <c r="AF30" s="27"/>
      <c r="AG30" s="12"/>
      <c r="AH30" s="21">
        <v>655853.37</v>
      </c>
      <c r="AI30" s="20">
        <v>563782.91</v>
      </c>
      <c r="AJ30" s="21">
        <v>667289.94999999995</v>
      </c>
      <c r="AK30" s="20">
        <v>618732.43000000005</v>
      </c>
      <c r="AL30" s="21">
        <v>533557</v>
      </c>
      <c r="AM30" s="20">
        <v>546962.76</v>
      </c>
      <c r="AN30" s="78"/>
    </row>
    <row r="31" spans="1:40" ht="14.25" customHeight="1" x14ac:dyDescent="0.2">
      <c r="A31" s="12"/>
      <c r="B31" s="54" t="s">
        <v>40</v>
      </c>
      <c r="C31" s="54"/>
      <c r="D31" s="54"/>
      <c r="E31" s="54"/>
      <c r="F31" s="56">
        <v>24500</v>
      </c>
      <c r="G31" s="57"/>
      <c r="H31" s="57"/>
      <c r="I31" s="19"/>
      <c r="J31" s="20">
        <v>0</v>
      </c>
      <c r="K31" s="21">
        <v>0</v>
      </c>
      <c r="L31" s="22">
        <v>1784861.56</v>
      </c>
      <c r="M31" s="21">
        <v>0</v>
      </c>
      <c r="N31" s="20">
        <v>3373904.19</v>
      </c>
      <c r="O31" s="22">
        <v>0</v>
      </c>
      <c r="P31" s="20">
        <v>3716814.3</v>
      </c>
      <c r="Q31" s="21">
        <v>0</v>
      </c>
      <c r="R31" s="20">
        <v>1288273.47</v>
      </c>
      <c r="S31" s="21">
        <v>385000</v>
      </c>
      <c r="T31" s="20">
        <v>2312029.46</v>
      </c>
      <c r="U31" s="21"/>
      <c r="V31" s="20"/>
      <c r="W31" s="23"/>
      <c r="X31" s="23"/>
      <c r="Y31" s="23"/>
      <c r="Z31" s="26"/>
      <c r="AA31" s="25"/>
      <c r="AB31" s="25"/>
      <c r="AC31" s="26"/>
      <c r="AD31" s="25"/>
      <c r="AE31" s="25"/>
      <c r="AF31" s="27"/>
      <c r="AG31" s="12"/>
      <c r="AH31" s="21">
        <v>1421781.2</v>
      </c>
      <c r="AI31" s="20">
        <v>2390502.5</v>
      </c>
      <c r="AJ31" s="21">
        <v>2765698.83</v>
      </c>
      <c r="AK31" s="20">
        <v>2571617.62</v>
      </c>
      <c r="AL31" s="21">
        <v>5390460.1799999997</v>
      </c>
      <c r="AM31" s="20">
        <v>2685159.79</v>
      </c>
      <c r="AN31" s="78"/>
    </row>
    <row r="32" spans="1:40" ht="14.25" customHeight="1" x14ac:dyDescent="0.2">
      <c r="A32" s="12"/>
      <c r="B32" s="54" t="s">
        <v>41</v>
      </c>
      <c r="C32" s="54"/>
      <c r="D32" s="54"/>
      <c r="E32" s="54"/>
      <c r="F32" s="56">
        <v>3316728</v>
      </c>
      <c r="G32" s="57"/>
      <c r="H32" s="57"/>
      <c r="I32" s="19"/>
      <c r="J32" s="20">
        <v>1893664.21</v>
      </c>
      <c r="K32" s="21">
        <v>5862975</v>
      </c>
      <c r="L32" s="22">
        <v>2132420.6800000002</v>
      </c>
      <c r="M32" s="21">
        <v>6679806</v>
      </c>
      <c r="N32" s="20">
        <v>7373022.6699999999</v>
      </c>
      <c r="O32" s="22">
        <v>5565877</v>
      </c>
      <c r="P32" s="20">
        <v>1846174.53</v>
      </c>
      <c r="Q32" s="21">
        <v>3292616</v>
      </c>
      <c r="R32" s="20">
        <v>2142055.16</v>
      </c>
      <c r="S32" s="21">
        <v>6296786</v>
      </c>
      <c r="T32" s="20">
        <v>9759181.6899999995</v>
      </c>
      <c r="U32" s="21"/>
      <c r="V32" s="20"/>
      <c r="W32" s="23"/>
      <c r="X32" s="23"/>
      <c r="Y32" s="23"/>
      <c r="Z32" s="26"/>
      <c r="AA32" s="25"/>
      <c r="AB32" s="25"/>
      <c r="AC32" s="26"/>
      <c r="AD32" s="25"/>
      <c r="AE32" s="25"/>
      <c r="AF32" s="27"/>
      <c r="AG32" s="12"/>
      <c r="AH32" s="21">
        <v>20597036.16</v>
      </c>
      <c r="AI32" s="20">
        <v>15050714.310000001</v>
      </c>
      <c r="AJ32" s="21">
        <v>8678663.0399999991</v>
      </c>
      <c r="AK32" s="20">
        <v>11726255.449999999</v>
      </c>
      <c r="AL32" s="21">
        <v>3259644</v>
      </c>
      <c r="AM32" s="20">
        <v>17709251.68</v>
      </c>
      <c r="AN32" s="78"/>
    </row>
    <row r="33" spans="1:40" ht="14.25" customHeight="1" x14ac:dyDescent="0.2">
      <c r="A33" s="58" t="s">
        <v>42</v>
      </c>
      <c r="B33" s="58"/>
      <c r="C33" s="58"/>
      <c r="D33" s="58"/>
      <c r="E33" s="12"/>
      <c r="F33" s="59">
        <f>SUM(F34:H35)</f>
        <v>52660220</v>
      </c>
      <c r="G33" s="60"/>
      <c r="H33" s="60"/>
      <c r="I33" s="19"/>
      <c r="J33" s="28">
        <f t="shared" ref="J33:AF33" si="6">SUM(J34:J35)</f>
        <v>50611553.189999998</v>
      </c>
      <c r="K33" s="29">
        <f t="shared" si="6"/>
        <v>19405469</v>
      </c>
      <c r="L33" s="30">
        <f t="shared" si="6"/>
        <v>20935480.609999999</v>
      </c>
      <c r="M33" s="29">
        <f t="shared" si="6"/>
        <v>19563929</v>
      </c>
      <c r="N33" s="28">
        <f t="shared" si="6"/>
        <v>29288848.460000001</v>
      </c>
      <c r="O33" s="30">
        <f t="shared" si="6"/>
        <v>16616199</v>
      </c>
      <c r="P33" s="28">
        <f t="shared" si="6"/>
        <v>32293327.259999998</v>
      </c>
      <c r="Q33" s="29">
        <f t="shared" si="6"/>
        <v>17450360</v>
      </c>
      <c r="R33" s="28">
        <f t="shared" si="6"/>
        <v>36083355.899999999</v>
      </c>
      <c r="S33" s="29">
        <f t="shared" si="6"/>
        <v>22866938</v>
      </c>
      <c r="T33" s="28">
        <f t="shared" si="6"/>
        <v>37632393.620000005</v>
      </c>
      <c r="U33" s="29">
        <f t="shared" si="6"/>
        <v>0</v>
      </c>
      <c r="V33" s="28">
        <f t="shared" si="6"/>
        <v>0</v>
      </c>
      <c r="W33" s="29">
        <f t="shared" si="6"/>
        <v>0</v>
      </c>
      <c r="X33" s="28">
        <f t="shared" si="6"/>
        <v>0</v>
      </c>
      <c r="Y33" s="29">
        <f t="shared" si="6"/>
        <v>0</v>
      </c>
      <c r="Z33" s="28">
        <f t="shared" si="6"/>
        <v>0</v>
      </c>
      <c r="AA33" s="31">
        <f t="shared" si="6"/>
        <v>0</v>
      </c>
      <c r="AB33" s="32">
        <f t="shared" si="6"/>
        <v>0</v>
      </c>
      <c r="AC33" s="31">
        <f t="shared" si="6"/>
        <v>0</v>
      </c>
      <c r="AD33" s="32">
        <f t="shared" si="6"/>
        <v>0</v>
      </c>
      <c r="AE33" s="31">
        <f t="shared" si="6"/>
        <v>0</v>
      </c>
      <c r="AF33" s="32">
        <f t="shared" si="6"/>
        <v>0</v>
      </c>
      <c r="AG33" s="12"/>
      <c r="AH33" s="29">
        <f t="shared" ref="AH33:AM33" si="7">SUM(AH34:AH35)</f>
        <v>15101509.800000001</v>
      </c>
      <c r="AI33" s="28">
        <f t="shared" si="7"/>
        <v>21764445.449999999</v>
      </c>
      <c r="AJ33" s="29">
        <f t="shared" si="7"/>
        <v>21086732.579999998</v>
      </c>
      <c r="AK33" s="28">
        <f t="shared" si="7"/>
        <v>38744501.630000003</v>
      </c>
      <c r="AL33" s="29">
        <f t="shared" si="7"/>
        <v>-5114127.290000001</v>
      </c>
      <c r="AM33" s="28">
        <f t="shared" si="7"/>
        <v>12785699.810000001</v>
      </c>
      <c r="AN33" s="77">
        <f>AI33+AK33+AM33</f>
        <v>73294646.890000001</v>
      </c>
    </row>
    <row r="34" spans="1:40" ht="14.25" customHeight="1" x14ac:dyDescent="0.2">
      <c r="A34" s="12"/>
      <c r="B34" s="54" t="s">
        <v>43</v>
      </c>
      <c r="C34" s="54"/>
      <c r="D34" s="54"/>
      <c r="E34" s="54"/>
      <c r="F34" s="56">
        <v>50660220</v>
      </c>
      <c r="G34" s="57"/>
      <c r="H34" s="57"/>
      <c r="I34" s="19"/>
      <c r="J34" s="20">
        <v>50542569.789999999</v>
      </c>
      <c r="K34" s="21">
        <v>19405469</v>
      </c>
      <c r="L34" s="22">
        <v>18535161.809999999</v>
      </c>
      <c r="M34" s="21">
        <v>19563929</v>
      </c>
      <c r="N34" s="20">
        <v>23639414.280000001</v>
      </c>
      <c r="O34" s="22">
        <v>16556199</v>
      </c>
      <c r="P34" s="20">
        <v>19424711.579999998</v>
      </c>
      <c r="Q34" s="21">
        <v>17360360</v>
      </c>
      <c r="R34" s="20">
        <v>17513401.66</v>
      </c>
      <c r="S34" s="21">
        <v>22626138</v>
      </c>
      <c r="T34" s="20">
        <v>19159232.699999999</v>
      </c>
      <c r="U34" s="21"/>
      <c r="V34" s="20"/>
      <c r="W34" s="23"/>
      <c r="X34" s="23"/>
      <c r="Y34" s="23"/>
      <c r="Z34" s="26"/>
      <c r="AA34" s="25"/>
      <c r="AB34" s="25"/>
      <c r="AC34" s="26"/>
      <c r="AD34" s="25"/>
      <c r="AE34" s="25"/>
      <c r="AF34" s="27"/>
      <c r="AG34" s="12"/>
      <c r="AH34" s="21">
        <v>12728352.23</v>
      </c>
      <c r="AI34" s="20">
        <v>16285462.68</v>
      </c>
      <c r="AJ34" s="21">
        <v>18221688.66</v>
      </c>
      <c r="AK34" s="20">
        <v>31527328.690000001</v>
      </c>
      <c r="AL34" s="21">
        <v>-13404286.970000001</v>
      </c>
      <c r="AM34" s="20">
        <v>11147894.460000001</v>
      </c>
      <c r="AN34" s="78"/>
    </row>
    <row r="35" spans="1:40" ht="14.25" customHeight="1" x14ac:dyDescent="0.2">
      <c r="A35" s="12"/>
      <c r="B35" s="54" t="s">
        <v>44</v>
      </c>
      <c r="C35" s="54"/>
      <c r="D35" s="54"/>
      <c r="E35" s="54"/>
      <c r="F35" s="56">
        <v>2000000</v>
      </c>
      <c r="G35" s="57"/>
      <c r="H35" s="57"/>
      <c r="I35" s="19"/>
      <c r="J35" s="20">
        <v>68983.399999999994</v>
      </c>
      <c r="K35" s="21">
        <v>0</v>
      </c>
      <c r="L35" s="22">
        <v>2400318.7999999998</v>
      </c>
      <c r="M35" s="21">
        <v>0</v>
      </c>
      <c r="N35" s="20">
        <v>5649434.1799999997</v>
      </c>
      <c r="O35" s="22">
        <v>60000</v>
      </c>
      <c r="P35" s="20">
        <v>12868615.68</v>
      </c>
      <c r="Q35" s="21">
        <v>90000</v>
      </c>
      <c r="R35" s="20">
        <v>18569954.239999998</v>
      </c>
      <c r="S35" s="21">
        <v>240800</v>
      </c>
      <c r="T35" s="20">
        <v>18473160.920000002</v>
      </c>
      <c r="U35" s="21"/>
      <c r="V35" s="20"/>
      <c r="W35" s="23"/>
      <c r="X35" s="23"/>
      <c r="Y35" s="23"/>
      <c r="Z35" s="26"/>
      <c r="AA35" s="25"/>
      <c r="AB35" s="25"/>
      <c r="AC35" s="26"/>
      <c r="AD35" s="25"/>
      <c r="AE35" s="25"/>
      <c r="AF35" s="27"/>
      <c r="AG35" s="12"/>
      <c r="AH35" s="21">
        <v>2373157.5699999998</v>
      </c>
      <c r="AI35" s="20">
        <v>5478982.7699999996</v>
      </c>
      <c r="AJ35" s="21">
        <v>2865043.92</v>
      </c>
      <c r="AK35" s="20">
        <v>7217172.9400000004</v>
      </c>
      <c r="AL35" s="21">
        <v>8290159.6799999997</v>
      </c>
      <c r="AM35" s="20">
        <v>1637805.35</v>
      </c>
      <c r="AN35" s="78"/>
    </row>
    <row r="36" spans="1:40" ht="14.25" customHeight="1" x14ac:dyDescent="0.2">
      <c r="A36" s="58" t="s">
        <v>45</v>
      </c>
      <c r="B36" s="58"/>
      <c r="C36" s="58"/>
      <c r="D36" s="58"/>
      <c r="E36" s="12"/>
      <c r="F36" s="59">
        <f>SUM(F37:H43)</f>
        <v>0</v>
      </c>
      <c r="G36" s="60"/>
      <c r="H36" s="60"/>
      <c r="I36" s="19"/>
      <c r="J36" s="28">
        <f t="shared" ref="J36:Y36" si="8">SUM(J37:J43)</f>
        <v>0</v>
      </c>
      <c r="K36" s="29">
        <f t="shared" si="8"/>
        <v>0</v>
      </c>
      <c r="L36" s="30">
        <f t="shared" si="8"/>
        <v>0</v>
      </c>
      <c r="M36" s="29">
        <f t="shared" si="8"/>
        <v>0</v>
      </c>
      <c r="N36" s="28">
        <f t="shared" si="8"/>
        <v>2279789.44</v>
      </c>
      <c r="O36" s="30">
        <f t="shared" si="8"/>
        <v>0</v>
      </c>
      <c r="P36" s="28">
        <f t="shared" si="8"/>
        <v>1180932.7</v>
      </c>
      <c r="Q36" s="29">
        <f t="shared" si="8"/>
        <v>0</v>
      </c>
      <c r="R36" s="28">
        <f t="shared" si="8"/>
        <v>20075894.82</v>
      </c>
      <c r="S36" s="29">
        <f t="shared" si="8"/>
        <v>0</v>
      </c>
      <c r="T36" s="28">
        <f t="shared" si="8"/>
        <v>3265999.6</v>
      </c>
      <c r="U36" s="29">
        <f t="shared" si="8"/>
        <v>0</v>
      </c>
      <c r="V36" s="28">
        <f t="shared" si="8"/>
        <v>0</v>
      </c>
      <c r="W36" s="29">
        <f t="shared" si="8"/>
        <v>0</v>
      </c>
      <c r="X36" s="28">
        <f t="shared" si="8"/>
        <v>0</v>
      </c>
      <c r="Y36" s="29">
        <f t="shared" si="8"/>
        <v>0</v>
      </c>
      <c r="Z36" s="28">
        <f>SUM(Z37:Z43)+0.01</f>
        <v>0.01</v>
      </c>
      <c r="AA36" s="31">
        <f>SUM(AA37:AA43)</f>
        <v>0</v>
      </c>
      <c r="AB36" s="32">
        <f>SUM(AB37:AB43)+0.01</f>
        <v>0.01</v>
      </c>
      <c r="AC36" s="31">
        <f>SUM(AC37:AC43)</f>
        <v>0</v>
      </c>
      <c r="AD36" s="32">
        <f>SUM(AD37:AD43)+0.01</f>
        <v>0.01</v>
      </c>
      <c r="AE36" s="31">
        <f>SUM(AE37:AE43)</f>
        <v>0</v>
      </c>
      <c r="AF36" s="32">
        <f>SUM(AF37:AF43)+0.01</f>
        <v>0.01</v>
      </c>
      <c r="AG36" s="12"/>
      <c r="AH36" s="29">
        <f t="shared" ref="AH36:AM36" si="9">SUM(AH37:AH43)</f>
        <v>-384416.17000000004</v>
      </c>
      <c r="AI36" s="28">
        <f t="shared" si="9"/>
        <v>4502232.6100000003</v>
      </c>
      <c r="AJ36" s="29">
        <f t="shared" si="9"/>
        <v>51142715.560000002</v>
      </c>
      <c r="AK36" s="28">
        <f t="shared" si="9"/>
        <v>669563.73999999987</v>
      </c>
      <c r="AL36" s="29">
        <f t="shared" si="9"/>
        <v>3528242.1399999997</v>
      </c>
      <c r="AM36" s="28">
        <f t="shared" si="9"/>
        <v>52872897.519999996</v>
      </c>
      <c r="AN36" s="77">
        <f>AI36+AK36+AM36</f>
        <v>58044693.869999997</v>
      </c>
    </row>
    <row r="37" spans="1:40" ht="14.25" customHeight="1" x14ac:dyDescent="0.2">
      <c r="A37" s="12"/>
      <c r="B37" s="54" t="s">
        <v>46</v>
      </c>
      <c r="C37" s="54"/>
      <c r="D37" s="54"/>
      <c r="E37" s="54"/>
      <c r="F37" s="56">
        <v>0</v>
      </c>
      <c r="G37" s="57"/>
      <c r="H37" s="57"/>
      <c r="I37" s="19"/>
      <c r="J37" s="20">
        <v>0</v>
      </c>
      <c r="K37" s="21">
        <v>0</v>
      </c>
      <c r="L37" s="22">
        <v>0</v>
      </c>
      <c r="M37" s="21">
        <v>0</v>
      </c>
      <c r="N37" s="20">
        <v>367295.44</v>
      </c>
      <c r="O37" s="22">
        <v>0</v>
      </c>
      <c r="P37" s="20">
        <v>919833.04</v>
      </c>
      <c r="Q37" s="21">
        <v>0</v>
      </c>
      <c r="R37" s="20">
        <v>240850.34</v>
      </c>
      <c r="S37" s="21">
        <v>0</v>
      </c>
      <c r="T37" s="20">
        <v>240413.89</v>
      </c>
      <c r="U37" s="21"/>
      <c r="V37" s="20"/>
      <c r="W37" s="23"/>
      <c r="X37" s="23"/>
      <c r="Y37" s="23"/>
      <c r="Z37" s="26"/>
      <c r="AA37" s="25"/>
      <c r="AB37" s="25"/>
      <c r="AC37" s="26"/>
      <c r="AD37" s="25"/>
      <c r="AE37" s="25"/>
      <c r="AF37" s="27"/>
      <c r="AG37" s="12"/>
      <c r="AH37" s="21">
        <v>957785.21</v>
      </c>
      <c r="AI37" s="20">
        <v>198326.27</v>
      </c>
      <c r="AJ37" s="21">
        <v>1064447.17</v>
      </c>
      <c r="AK37" s="20">
        <v>174202.47</v>
      </c>
      <c r="AL37" s="21">
        <v>224472.58</v>
      </c>
      <c r="AM37" s="20">
        <v>1855787</v>
      </c>
      <c r="AN37" s="78"/>
    </row>
    <row r="38" spans="1:40" ht="14.25" customHeight="1" x14ac:dyDescent="0.2">
      <c r="A38" s="12"/>
      <c r="B38" s="54" t="s">
        <v>47</v>
      </c>
      <c r="C38" s="54"/>
      <c r="D38" s="54"/>
      <c r="E38" s="54"/>
      <c r="F38" s="56">
        <v>0</v>
      </c>
      <c r="G38" s="57"/>
      <c r="H38" s="57"/>
      <c r="I38" s="19"/>
      <c r="J38" s="20">
        <v>0</v>
      </c>
      <c r="K38" s="21">
        <v>0</v>
      </c>
      <c r="L38" s="22">
        <v>0</v>
      </c>
      <c r="M38" s="21">
        <v>0</v>
      </c>
      <c r="N38" s="20">
        <v>0</v>
      </c>
      <c r="O38" s="22">
        <v>0</v>
      </c>
      <c r="P38" s="20">
        <v>24708</v>
      </c>
      <c r="Q38" s="21">
        <v>0</v>
      </c>
      <c r="R38" s="20">
        <v>0</v>
      </c>
      <c r="S38" s="21">
        <v>0</v>
      </c>
      <c r="T38" s="20">
        <v>351579.1</v>
      </c>
      <c r="U38" s="21"/>
      <c r="V38" s="20"/>
      <c r="W38" s="23"/>
      <c r="X38" s="23"/>
      <c r="Y38" s="23"/>
      <c r="Z38" s="34"/>
      <c r="AA38" s="25"/>
      <c r="AB38" s="25"/>
      <c r="AC38" s="26"/>
      <c r="AD38" s="25"/>
      <c r="AE38" s="25"/>
      <c r="AF38" s="27"/>
      <c r="AG38" s="12"/>
      <c r="AH38" s="21">
        <v>10186</v>
      </c>
      <c r="AI38" s="20">
        <v>0</v>
      </c>
      <c r="AJ38" s="21">
        <v>0</v>
      </c>
      <c r="AK38" s="20">
        <v>8845</v>
      </c>
      <c r="AL38" s="21">
        <v>685017.12</v>
      </c>
      <c r="AM38" s="20">
        <v>9835.64</v>
      </c>
      <c r="AN38" s="78"/>
    </row>
    <row r="39" spans="1:40" ht="14.25" customHeight="1" x14ac:dyDescent="0.2">
      <c r="A39" s="12"/>
      <c r="B39" s="54" t="s">
        <v>48</v>
      </c>
      <c r="C39" s="54"/>
      <c r="D39" s="54"/>
      <c r="E39" s="54"/>
      <c r="F39" s="56">
        <v>0</v>
      </c>
      <c r="G39" s="57"/>
      <c r="H39" s="57"/>
      <c r="I39" s="19"/>
      <c r="J39" s="20">
        <v>0</v>
      </c>
      <c r="K39" s="21">
        <v>0</v>
      </c>
      <c r="L39" s="22">
        <v>0</v>
      </c>
      <c r="M39" s="21">
        <v>0</v>
      </c>
      <c r="N39" s="20">
        <v>1912494</v>
      </c>
      <c r="O39" s="22">
        <v>0</v>
      </c>
      <c r="P39" s="20">
        <v>0</v>
      </c>
      <c r="Q39" s="21">
        <v>0</v>
      </c>
      <c r="R39" s="20">
        <v>0</v>
      </c>
      <c r="S39" s="21">
        <v>0</v>
      </c>
      <c r="T39" s="20">
        <v>0</v>
      </c>
      <c r="U39" s="21"/>
      <c r="V39" s="20"/>
      <c r="W39" s="23"/>
      <c r="X39" s="23"/>
      <c r="Y39" s="23"/>
      <c r="Z39" s="34"/>
      <c r="AA39" s="25"/>
      <c r="AB39" s="25"/>
      <c r="AC39" s="26"/>
      <c r="AD39" s="25"/>
      <c r="AE39" s="25"/>
      <c r="AF39" s="27"/>
      <c r="AG39" s="12"/>
      <c r="AH39" s="21">
        <v>216520</v>
      </c>
      <c r="AI39" s="20">
        <v>0</v>
      </c>
      <c r="AJ39" s="21">
        <v>0</v>
      </c>
      <c r="AK39" s="20">
        <v>9766.7099999999991</v>
      </c>
      <c r="AL39" s="21">
        <v>0</v>
      </c>
      <c r="AM39" s="20">
        <v>216511.16</v>
      </c>
      <c r="AN39" s="78"/>
    </row>
    <row r="40" spans="1:40" ht="14.25" customHeight="1" x14ac:dyDescent="0.2">
      <c r="A40" s="12"/>
      <c r="B40" s="54" t="s">
        <v>49</v>
      </c>
      <c r="C40" s="54"/>
      <c r="D40" s="54"/>
      <c r="E40" s="54"/>
      <c r="F40" s="56">
        <v>0</v>
      </c>
      <c r="G40" s="57"/>
      <c r="H40" s="57"/>
      <c r="I40" s="19"/>
      <c r="J40" s="20">
        <v>0</v>
      </c>
      <c r="K40" s="21">
        <v>0</v>
      </c>
      <c r="L40" s="22">
        <v>0</v>
      </c>
      <c r="M40" s="21">
        <v>0</v>
      </c>
      <c r="N40" s="20">
        <v>0</v>
      </c>
      <c r="O40" s="22">
        <v>0</v>
      </c>
      <c r="P40" s="20">
        <v>0</v>
      </c>
      <c r="Q40" s="21">
        <v>0</v>
      </c>
      <c r="R40" s="20">
        <v>18614300.289999999</v>
      </c>
      <c r="S40" s="21">
        <v>0</v>
      </c>
      <c r="T40" s="20">
        <v>1230099.99</v>
      </c>
      <c r="U40" s="21"/>
      <c r="V40" s="20"/>
      <c r="W40" s="23"/>
      <c r="X40" s="23"/>
      <c r="Y40" s="23"/>
      <c r="Z40" s="25"/>
      <c r="AA40" s="25"/>
      <c r="AB40" s="25"/>
      <c r="AC40" s="26"/>
      <c r="AD40" s="25"/>
      <c r="AE40" s="25"/>
      <c r="AF40" s="27"/>
      <c r="AG40" s="12"/>
      <c r="AH40" s="21">
        <v>-1801484</v>
      </c>
      <c r="AI40" s="20">
        <v>1750000</v>
      </c>
      <c r="AJ40" s="21">
        <v>44205152</v>
      </c>
      <c r="AK40" s="20">
        <v>363776</v>
      </c>
      <c r="AL40" s="21">
        <v>2299520.44</v>
      </c>
      <c r="AM40" s="20">
        <v>43503858.350000001</v>
      </c>
      <c r="AN40" s="78"/>
    </row>
    <row r="41" spans="1:40" ht="14.25" customHeight="1" x14ac:dyDescent="0.2">
      <c r="A41" s="12"/>
      <c r="B41" s="54" t="s">
        <v>50</v>
      </c>
      <c r="C41" s="54"/>
      <c r="D41" s="54"/>
      <c r="E41" s="54"/>
      <c r="F41" s="56">
        <v>0</v>
      </c>
      <c r="G41" s="57"/>
      <c r="H41" s="57"/>
      <c r="I41" s="19"/>
      <c r="J41" s="20">
        <v>0</v>
      </c>
      <c r="K41" s="21">
        <v>0</v>
      </c>
      <c r="L41" s="22">
        <v>0</v>
      </c>
      <c r="M41" s="21">
        <v>0</v>
      </c>
      <c r="N41" s="20">
        <v>0</v>
      </c>
      <c r="O41" s="22">
        <v>0</v>
      </c>
      <c r="P41" s="20">
        <v>216903.66</v>
      </c>
      <c r="Q41" s="21">
        <v>0</v>
      </c>
      <c r="R41" s="20">
        <v>1220744.19</v>
      </c>
      <c r="S41" s="21">
        <v>0</v>
      </c>
      <c r="T41" s="20">
        <v>1443906.62</v>
      </c>
      <c r="U41" s="21"/>
      <c r="V41" s="20"/>
      <c r="W41" s="23"/>
      <c r="X41" s="23"/>
      <c r="Y41" s="23"/>
      <c r="Z41" s="26"/>
      <c r="AA41" s="25"/>
      <c r="AB41" s="25"/>
      <c r="AC41" s="33"/>
      <c r="AD41" s="25"/>
      <c r="AE41" s="25"/>
      <c r="AF41" s="27"/>
      <c r="AG41" s="12"/>
      <c r="AH41" s="21">
        <v>175263.7</v>
      </c>
      <c r="AI41" s="20">
        <v>2524087.38</v>
      </c>
      <c r="AJ41" s="21">
        <v>5394616.3899999997</v>
      </c>
      <c r="AK41" s="20">
        <v>105496.2</v>
      </c>
      <c r="AL41" s="21">
        <v>175392</v>
      </c>
      <c r="AM41" s="20">
        <v>6737065.3700000001</v>
      </c>
      <c r="AN41" s="78"/>
    </row>
    <row r="42" spans="1:40" ht="14.25" customHeight="1" x14ac:dyDescent="0.2">
      <c r="A42" s="12"/>
      <c r="B42" s="11" t="s">
        <v>60</v>
      </c>
      <c r="C42" s="11"/>
      <c r="D42" s="11"/>
      <c r="E42" s="11"/>
      <c r="F42" s="46"/>
      <c r="G42" s="47"/>
      <c r="H42" s="47"/>
      <c r="I42" s="19"/>
      <c r="J42" s="20"/>
      <c r="K42" s="21"/>
      <c r="L42" s="22"/>
      <c r="M42" s="21"/>
      <c r="N42" s="20"/>
      <c r="O42" s="22"/>
      <c r="P42" s="20"/>
      <c r="Q42" s="21"/>
      <c r="R42" s="20"/>
      <c r="S42" s="21"/>
      <c r="T42" s="20"/>
      <c r="U42" s="21"/>
      <c r="V42" s="20"/>
      <c r="W42" s="23"/>
      <c r="X42" s="23"/>
      <c r="Y42" s="23"/>
      <c r="Z42" s="33"/>
      <c r="AA42" s="25"/>
      <c r="AB42" s="25"/>
      <c r="AC42" s="26"/>
      <c r="AD42" s="25"/>
      <c r="AE42" s="25"/>
      <c r="AF42" s="27"/>
      <c r="AG42" s="12"/>
      <c r="AH42" s="21">
        <v>-2976</v>
      </c>
      <c r="AI42" s="20"/>
      <c r="AJ42" s="21">
        <v>0</v>
      </c>
      <c r="AK42" s="20">
        <v>0</v>
      </c>
      <c r="AL42" s="21">
        <v>0</v>
      </c>
      <c r="AM42" s="20">
        <v>0</v>
      </c>
      <c r="AN42" s="78"/>
    </row>
    <row r="43" spans="1:40" ht="14.25" customHeight="1" x14ac:dyDescent="0.2">
      <c r="A43" s="12"/>
      <c r="B43" s="54" t="s">
        <v>51</v>
      </c>
      <c r="C43" s="54"/>
      <c r="D43" s="54"/>
      <c r="E43" s="54"/>
      <c r="F43" s="56">
        <v>0</v>
      </c>
      <c r="G43" s="57"/>
      <c r="H43" s="57"/>
      <c r="I43" s="19"/>
      <c r="J43" s="20">
        <v>0</v>
      </c>
      <c r="K43" s="21">
        <v>0</v>
      </c>
      <c r="L43" s="22">
        <v>0</v>
      </c>
      <c r="M43" s="21">
        <v>0</v>
      </c>
      <c r="N43" s="20">
        <v>0</v>
      </c>
      <c r="O43" s="22">
        <v>0</v>
      </c>
      <c r="P43" s="20">
        <v>19488</v>
      </c>
      <c r="Q43" s="21">
        <v>0</v>
      </c>
      <c r="R43" s="20">
        <v>0</v>
      </c>
      <c r="S43" s="21">
        <v>0</v>
      </c>
      <c r="T43" s="20">
        <v>0</v>
      </c>
      <c r="U43" s="21"/>
      <c r="V43" s="20"/>
      <c r="W43" s="23"/>
      <c r="X43" s="23"/>
      <c r="Y43" s="23"/>
      <c r="Z43" s="33"/>
      <c r="AA43" s="25"/>
      <c r="AB43" s="25"/>
      <c r="AC43" s="26"/>
      <c r="AD43" s="25"/>
      <c r="AE43" s="25"/>
      <c r="AF43" s="27"/>
      <c r="AG43" s="12"/>
      <c r="AH43" s="21">
        <v>60288.92</v>
      </c>
      <c r="AI43" s="20">
        <v>29818.959999999999</v>
      </c>
      <c r="AJ43" s="21">
        <v>478500</v>
      </c>
      <c r="AK43" s="20">
        <v>7477.36</v>
      </c>
      <c r="AL43" s="21">
        <v>143840</v>
      </c>
      <c r="AM43" s="20">
        <v>549840</v>
      </c>
      <c r="AN43" s="78"/>
    </row>
    <row r="44" spans="1:40" ht="14.25" customHeight="1" x14ac:dyDescent="0.2">
      <c r="A44" s="58" t="s">
        <v>52</v>
      </c>
      <c r="B44" s="58"/>
      <c r="C44" s="58"/>
      <c r="D44" s="58"/>
      <c r="E44" s="12"/>
      <c r="F44" s="59">
        <f>SUM(F45:H47)</f>
        <v>19302525</v>
      </c>
      <c r="G44" s="60"/>
      <c r="H44" s="60"/>
      <c r="I44" s="19"/>
      <c r="J44" s="28">
        <f t="shared" ref="J44:AF44" si="10">SUM(J45:J47)</f>
        <v>9414154.0700000003</v>
      </c>
      <c r="K44" s="29">
        <f t="shared" si="10"/>
        <v>19509899</v>
      </c>
      <c r="L44" s="30">
        <f t="shared" si="10"/>
        <v>17573930.23</v>
      </c>
      <c r="M44" s="29">
        <f t="shared" si="10"/>
        <v>19328631</v>
      </c>
      <c r="N44" s="28">
        <f t="shared" si="10"/>
        <v>31959958.460000001</v>
      </c>
      <c r="O44" s="30">
        <f t="shared" si="10"/>
        <v>19594101</v>
      </c>
      <c r="P44" s="28">
        <f t="shared" si="10"/>
        <v>31115709.939999998</v>
      </c>
      <c r="Q44" s="29">
        <f t="shared" si="10"/>
        <v>19346904</v>
      </c>
      <c r="R44" s="28">
        <f t="shared" si="10"/>
        <v>42652469.689999998</v>
      </c>
      <c r="S44" s="29">
        <f t="shared" si="10"/>
        <v>19518355</v>
      </c>
      <c r="T44" s="28">
        <f t="shared" si="10"/>
        <v>38163282.269999996</v>
      </c>
      <c r="U44" s="29">
        <f t="shared" si="10"/>
        <v>0</v>
      </c>
      <c r="V44" s="28">
        <f t="shared" si="10"/>
        <v>0</v>
      </c>
      <c r="W44" s="29">
        <f t="shared" si="10"/>
        <v>0</v>
      </c>
      <c r="X44" s="28">
        <f t="shared" si="10"/>
        <v>0</v>
      </c>
      <c r="Y44" s="29">
        <f t="shared" si="10"/>
        <v>0</v>
      </c>
      <c r="Z44" s="28">
        <f t="shared" si="10"/>
        <v>0</v>
      </c>
      <c r="AA44" s="31">
        <f t="shared" si="10"/>
        <v>0</v>
      </c>
      <c r="AB44" s="32">
        <f t="shared" si="10"/>
        <v>0</v>
      </c>
      <c r="AC44" s="31">
        <f t="shared" si="10"/>
        <v>0</v>
      </c>
      <c r="AD44" s="32">
        <f t="shared" si="10"/>
        <v>0</v>
      </c>
      <c r="AE44" s="31">
        <f t="shared" si="10"/>
        <v>0</v>
      </c>
      <c r="AF44" s="32">
        <f t="shared" si="10"/>
        <v>0</v>
      </c>
      <c r="AG44" s="12"/>
      <c r="AH44" s="29">
        <f t="shared" ref="AH44:AM44" si="11">SUM(AH45:AH47)</f>
        <v>137569638.11000001</v>
      </c>
      <c r="AI44" s="28">
        <f t="shared" si="11"/>
        <v>121740569.59</v>
      </c>
      <c r="AJ44" s="29">
        <f t="shared" si="11"/>
        <v>60473757.829999998</v>
      </c>
      <c r="AK44" s="28">
        <f t="shared" si="11"/>
        <v>93511469.140000001</v>
      </c>
      <c r="AL44" s="29">
        <f t="shared" si="11"/>
        <v>25181970.32</v>
      </c>
      <c r="AM44" s="28">
        <f t="shared" si="11"/>
        <v>32569122.509999998</v>
      </c>
      <c r="AN44" s="77">
        <f>AI44+AK44+AM44</f>
        <v>247821161.24000001</v>
      </c>
    </row>
    <row r="45" spans="1:40" ht="14.25" customHeight="1" x14ac:dyDescent="0.2">
      <c r="A45" s="12"/>
      <c r="B45" s="54" t="s">
        <v>53</v>
      </c>
      <c r="C45" s="54"/>
      <c r="D45" s="54"/>
      <c r="E45" s="54"/>
      <c r="F45" s="56">
        <v>10176782</v>
      </c>
      <c r="G45" s="57"/>
      <c r="H45" s="57"/>
      <c r="I45" s="19"/>
      <c r="J45" s="20">
        <v>0</v>
      </c>
      <c r="K45" s="21">
        <v>10176776</v>
      </c>
      <c r="L45" s="22">
        <v>8087039.6600000001</v>
      </c>
      <c r="M45" s="21">
        <v>10176776</v>
      </c>
      <c r="N45" s="20">
        <v>21989064.07</v>
      </c>
      <c r="O45" s="22">
        <v>10176776</v>
      </c>
      <c r="P45" s="20">
        <v>20696905.18</v>
      </c>
      <c r="Q45" s="21">
        <v>10176776</v>
      </c>
      <c r="R45" s="20">
        <v>30836601.379999999</v>
      </c>
      <c r="S45" s="21">
        <v>10176776</v>
      </c>
      <c r="T45" s="20">
        <v>27115258.109999999</v>
      </c>
      <c r="U45" s="21"/>
      <c r="V45" s="20"/>
      <c r="W45" s="23"/>
      <c r="X45" s="23"/>
      <c r="Y45" s="23"/>
      <c r="Z45" s="26"/>
      <c r="AA45" s="25"/>
      <c r="AB45" s="25"/>
      <c r="AC45" s="26"/>
      <c r="AD45" s="25"/>
      <c r="AE45" s="25"/>
      <c r="AF45" s="27"/>
      <c r="AG45" s="12"/>
      <c r="AH45" s="21">
        <v>127606602.23</v>
      </c>
      <c r="AI45" s="20">
        <v>113581074.98</v>
      </c>
      <c r="AJ45" s="21">
        <v>49484470.789999999</v>
      </c>
      <c r="AK45" s="20">
        <v>82415401.040000007</v>
      </c>
      <c r="AL45" s="21">
        <v>14594091.310000001</v>
      </c>
      <c r="AM45" s="20">
        <v>21911219.539999999</v>
      </c>
      <c r="AN45" s="78"/>
    </row>
    <row r="46" spans="1:40" ht="14.25" customHeight="1" x14ac:dyDescent="0.2">
      <c r="A46" s="12"/>
      <c r="B46" s="54" t="s">
        <v>54</v>
      </c>
      <c r="C46" s="54"/>
      <c r="D46" s="54"/>
      <c r="E46" s="54"/>
      <c r="F46" s="56">
        <v>0</v>
      </c>
      <c r="G46" s="57"/>
      <c r="H46" s="57"/>
      <c r="I46" s="19"/>
      <c r="J46" s="20">
        <v>0</v>
      </c>
      <c r="K46" s="21">
        <v>0</v>
      </c>
      <c r="L46" s="22">
        <v>0</v>
      </c>
      <c r="M46" s="21">
        <v>0</v>
      </c>
      <c r="N46" s="20">
        <v>581850.92000000004</v>
      </c>
      <c r="O46" s="22">
        <v>0</v>
      </c>
      <c r="P46" s="20">
        <v>1002688.22</v>
      </c>
      <c r="Q46" s="21">
        <v>0</v>
      </c>
      <c r="R46" s="20">
        <v>2575712.35</v>
      </c>
      <c r="S46" s="21">
        <v>0</v>
      </c>
      <c r="T46" s="20">
        <v>1553617.52</v>
      </c>
      <c r="U46" s="21"/>
      <c r="V46" s="20"/>
      <c r="W46" s="23"/>
      <c r="X46" s="23"/>
      <c r="Y46" s="23"/>
      <c r="Z46" s="26"/>
      <c r="AA46" s="25"/>
      <c r="AB46" s="25"/>
      <c r="AC46" s="26"/>
      <c r="AD46" s="25"/>
      <c r="AE46" s="25"/>
      <c r="AF46" s="27"/>
      <c r="AG46" s="12"/>
      <c r="AH46" s="21">
        <v>335733.25</v>
      </c>
      <c r="AI46" s="20">
        <v>-1631742.9</v>
      </c>
      <c r="AJ46" s="21">
        <v>1361984.41</v>
      </c>
      <c r="AK46" s="20">
        <v>907196.63</v>
      </c>
      <c r="AL46" s="21">
        <v>892792.24</v>
      </c>
      <c r="AM46" s="20">
        <v>545041.18999999994</v>
      </c>
      <c r="AN46" s="78"/>
    </row>
    <row r="47" spans="1:40" ht="14.25" customHeight="1" x14ac:dyDescent="0.2">
      <c r="A47" s="12"/>
      <c r="B47" s="54" t="s">
        <v>55</v>
      </c>
      <c r="C47" s="54"/>
      <c r="D47" s="54"/>
      <c r="E47" s="54"/>
      <c r="F47" s="56">
        <v>9125743</v>
      </c>
      <c r="G47" s="57"/>
      <c r="H47" s="57"/>
      <c r="I47" s="19"/>
      <c r="J47" s="20">
        <v>9414154.0700000003</v>
      </c>
      <c r="K47" s="21">
        <v>9333123</v>
      </c>
      <c r="L47" s="22">
        <v>9486890.5700000003</v>
      </c>
      <c r="M47" s="21">
        <v>9151855</v>
      </c>
      <c r="N47" s="20">
        <v>9389043.4700000007</v>
      </c>
      <c r="O47" s="22">
        <v>9417325</v>
      </c>
      <c r="P47" s="20">
        <v>9416116.5399999991</v>
      </c>
      <c r="Q47" s="21">
        <v>9170128</v>
      </c>
      <c r="R47" s="20">
        <v>9240155.9600000009</v>
      </c>
      <c r="S47" s="21">
        <v>9341579</v>
      </c>
      <c r="T47" s="20">
        <v>9494406.6400000006</v>
      </c>
      <c r="U47" s="21"/>
      <c r="V47" s="20"/>
      <c r="W47" s="23"/>
      <c r="X47" s="23"/>
      <c r="Y47" s="23"/>
      <c r="Z47" s="26"/>
      <c r="AA47" s="25"/>
      <c r="AB47" s="25"/>
      <c r="AC47" s="26"/>
      <c r="AD47" s="25"/>
      <c r="AE47" s="25"/>
      <c r="AF47" s="27"/>
      <c r="AG47" s="12"/>
      <c r="AH47" s="21">
        <v>9627302.6300000008</v>
      </c>
      <c r="AI47" s="20">
        <v>9791237.5099999998</v>
      </c>
      <c r="AJ47" s="21">
        <v>9627302.6300000008</v>
      </c>
      <c r="AK47" s="20">
        <v>10188871.470000001</v>
      </c>
      <c r="AL47" s="21">
        <v>9695086.7699999996</v>
      </c>
      <c r="AM47" s="20">
        <v>10112861.779999999</v>
      </c>
      <c r="AN47" s="78"/>
    </row>
    <row r="48" spans="1:40" ht="14.25" customHeight="1" x14ac:dyDescent="0.2">
      <c r="A48" s="58" t="s">
        <v>56</v>
      </c>
      <c r="B48" s="58"/>
      <c r="C48" s="58"/>
      <c r="D48" s="58"/>
      <c r="E48" s="12"/>
      <c r="F48" s="59">
        <f>SUM(F49)</f>
        <v>26360697</v>
      </c>
      <c r="G48" s="60"/>
      <c r="H48" s="60"/>
      <c r="I48" s="19"/>
      <c r="J48" s="28">
        <f t="shared" ref="J48:AF48" si="12">SUM(J49)</f>
        <v>0</v>
      </c>
      <c r="K48" s="29">
        <f t="shared" si="12"/>
        <v>145860462</v>
      </c>
      <c r="L48" s="30">
        <f t="shared" si="12"/>
        <v>0</v>
      </c>
      <c r="M48" s="29">
        <f t="shared" si="12"/>
        <v>25860462</v>
      </c>
      <c r="N48" s="28">
        <f t="shared" si="12"/>
        <v>0</v>
      </c>
      <c r="O48" s="30">
        <f t="shared" si="12"/>
        <v>25860462</v>
      </c>
      <c r="P48" s="28">
        <f t="shared" si="12"/>
        <v>0</v>
      </c>
      <c r="Q48" s="29">
        <f t="shared" si="12"/>
        <v>25860462</v>
      </c>
      <c r="R48" s="28">
        <f t="shared" si="12"/>
        <v>0</v>
      </c>
      <c r="S48" s="29">
        <f t="shared" si="12"/>
        <v>25860462</v>
      </c>
      <c r="T48" s="28">
        <f t="shared" si="12"/>
        <v>0</v>
      </c>
      <c r="U48" s="29">
        <f t="shared" si="12"/>
        <v>0</v>
      </c>
      <c r="V48" s="28">
        <f t="shared" si="12"/>
        <v>0</v>
      </c>
      <c r="W48" s="29">
        <v>22482142</v>
      </c>
      <c r="X48" s="28">
        <f t="shared" si="12"/>
        <v>0</v>
      </c>
      <c r="Y48" s="29">
        <f>SUM(Y49)</f>
        <v>0</v>
      </c>
      <c r="Z48" s="28">
        <f t="shared" si="12"/>
        <v>0</v>
      </c>
      <c r="AA48" s="31">
        <f>SUM(AA49)</f>
        <v>0</v>
      </c>
      <c r="AB48" s="32">
        <f t="shared" si="12"/>
        <v>0</v>
      </c>
      <c r="AC48" s="31">
        <f>SUM(AC49)</f>
        <v>0</v>
      </c>
      <c r="AD48" s="32">
        <f t="shared" si="12"/>
        <v>0</v>
      </c>
      <c r="AE48" s="31">
        <f>SUM(AE49)</f>
        <v>0</v>
      </c>
      <c r="AF48" s="32">
        <f t="shared" si="12"/>
        <v>0</v>
      </c>
      <c r="AG48" s="12"/>
      <c r="AH48" s="29">
        <f t="shared" ref="AH48:AI48" si="13">SUM(AH49)</f>
        <v>-6940852.04</v>
      </c>
      <c r="AI48" s="28">
        <f t="shared" si="13"/>
        <v>0</v>
      </c>
      <c r="AJ48" s="29">
        <f t="shared" ref="AJ48:AK48" si="14">SUM(AJ49)</f>
        <v>-20049947.710000001</v>
      </c>
      <c r="AK48" s="28">
        <f t="shared" si="14"/>
        <v>0</v>
      </c>
      <c r="AL48" s="29">
        <f t="shared" ref="AL48:AM48" si="15">SUM(AL49)</f>
        <v>-48863003.68</v>
      </c>
      <c r="AM48" s="28">
        <f t="shared" si="15"/>
        <v>0</v>
      </c>
      <c r="AN48" s="77">
        <f>AI48+AK48+AM48</f>
        <v>0</v>
      </c>
    </row>
    <row r="49" spans="1:40" ht="14.25" customHeight="1" x14ac:dyDescent="0.2">
      <c r="A49" s="12"/>
      <c r="B49" s="61" t="s">
        <v>57</v>
      </c>
      <c r="C49" s="61"/>
      <c r="D49" s="61"/>
      <c r="E49" s="61"/>
      <c r="F49" s="56">
        <v>26360697</v>
      </c>
      <c r="G49" s="57"/>
      <c r="H49" s="57"/>
      <c r="I49" s="19"/>
      <c r="J49" s="20">
        <v>0</v>
      </c>
      <c r="K49" s="21">
        <v>145860462</v>
      </c>
      <c r="L49" s="22">
        <v>0</v>
      </c>
      <c r="M49" s="21">
        <v>25860462</v>
      </c>
      <c r="N49" s="20">
        <v>0</v>
      </c>
      <c r="O49" s="22">
        <v>25860462</v>
      </c>
      <c r="P49" s="20">
        <v>0</v>
      </c>
      <c r="Q49" s="21">
        <v>25860462</v>
      </c>
      <c r="R49" s="20">
        <v>0</v>
      </c>
      <c r="S49" s="21">
        <v>25860462</v>
      </c>
      <c r="T49" s="20">
        <v>0</v>
      </c>
      <c r="U49" s="21"/>
      <c r="V49" s="20"/>
      <c r="W49" s="23"/>
      <c r="X49" s="23"/>
      <c r="Y49" s="23"/>
      <c r="Z49" s="33"/>
      <c r="AA49" s="25"/>
      <c r="AB49" s="25"/>
      <c r="AC49" s="26"/>
      <c r="AD49" s="25"/>
      <c r="AE49" s="25"/>
      <c r="AF49" s="27"/>
      <c r="AG49" s="12"/>
      <c r="AH49" s="21">
        <v>-6940852.04</v>
      </c>
      <c r="AI49" s="20">
        <v>0</v>
      </c>
      <c r="AJ49" s="21">
        <v>-20049947.710000001</v>
      </c>
      <c r="AK49" s="20">
        <v>0</v>
      </c>
      <c r="AL49" s="21">
        <v>-48863003.68</v>
      </c>
      <c r="AM49" s="20">
        <v>0</v>
      </c>
      <c r="AN49" s="78"/>
    </row>
    <row r="50" spans="1:40" ht="14.25" customHeight="1" x14ac:dyDescent="0.2">
      <c r="A50" s="12"/>
      <c r="B50" s="61"/>
      <c r="C50" s="61"/>
      <c r="D50" s="61"/>
      <c r="E50" s="61"/>
      <c r="F50" s="35"/>
      <c r="G50" s="19"/>
      <c r="H50" s="19"/>
      <c r="I50" s="19"/>
      <c r="J50" s="36"/>
      <c r="K50" s="35"/>
      <c r="L50" s="19"/>
      <c r="M50" s="35"/>
      <c r="N50" s="36"/>
      <c r="O50" s="19"/>
      <c r="P50" s="36"/>
      <c r="Q50" s="35"/>
      <c r="R50" s="36"/>
      <c r="S50" s="35"/>
      <c r="T50" s="36"/>
      <c r="U50" s="35"/>
      <c r="V50" s="36"/>
      <c r="W50" s="33"/>
      <c r="X50" s="33"/>
      <c r="Y50" s="33"/>
      <c r="Z50" s="33"/>
      <c r="AA50" s="25"/>
      <c r="AB50" s="25"/>
      <c r="AC50" s="33"/>
      <c r="AD50" s="25"/>
      <c r="AE50" s="25"/>
      <c r="AF50" s="27"/>
      <c r="AG50" s="12"/>
      <c r="AH50" s="35"/>
      <c r="AI50" s="36"/>
      <c r="AJ50" s="35"/>
      <c r="AK50" s="36"/>
      <c r="AL50" s="35"/>
      <c r="AM50" s="36"/>
      <c r="AN50" s="78"/>
    </row>
    <row r="51" spans="1:40" ht="14.25" customHeight="1" x14ac:dyDescent="0.2">
      <c r="A51" s="12"/>
      <c r="B51" s="12"/>
      <c r="C51" s="12"/>
      <c r="D51" s="12"/>
      <c r="E51" s="12"/>
      <c r="F51" s="35"/>
      <c r="G51" s="19"/>
      <c r="H51" s="19"/>
      <c r="I51" s="19"/>
      <c r="J51" s="36"/>
      <c r="K51" s="35"/>
      <c r="L51" s="19"/>
      <c r="M51" s="35"/>
      <c r="N51" s="36"/>
      <c r="O51" s="19"/>
      <c r="P51" s="36"/>
      <c r="Q51" s="35"/>
      <c r="R51" s="36"/>
      <c r="S51" s="35"/>
      <c r="T51" s="36"/>
      <c r="U51" s="35"/>
      <c r="V51" s="36"/>
      <c r="W51" s="33"/>
      <c r="X51" s="33"/>
      <c r="Y51" s="33"/>
      <c r="Z51" s="33"/>
      <c r="AA51" s="25"/>
      <c r="AB51" s="25"/>
      <c r="AC51" s="33"/>
      <c r="AD51" s="25"/>
      <c r="AE51" s="25"/>
      <c r="AF51" s="27"/>
      <c r="AG51" s="12"/>
      <c r="AH51" s="35"/>
      <c r="AI51" s="36"/>
      <c r="AJ51" s="35"/>
      <c r="AK51" s="36"/>
      <c r="AL51" s="35"/>
      <c r="AM51" s="36"/>
      <c r="AN51" s="78"/>
    </row>
    <row r="52" spans="1:40" ht="14.25" customHeight="1" thickBot="1" x14ac:dyDescent="0.25">
      <c r="A52" s="51" t="s">
        <v>58</v>
      </c>
      <c r="B52" s="51"/>
      <c r="C52" s="51"/>
      <c r="D52" s="51"/>
      <c r="E52" s="12"/>
      <c r="F52" s="52">
        <f>+F6+F13+F23+F33+F44+F48</f>
        <v>196845304</v>
      </c>
      <c r="G52" s="53"/>
      <c r="H52" s="53"/>
      <c r="I52" s="37"/>
      <c r="J52" s="38">
        <f>+J6+J13+J23+J33+J44+J36</f>
        <v>147889266.79999998</v>
      </c>
      <c r="K52" s="39">
        <f>+K6+K13+K23+K33+K44+K48</f>
        <v>293018153</v>
      </c>
      <c r="L52" s="39">
        <f>+L6+L13+L23+L33+L36+L44</f>
        <v>137504975.87</v>
      </c>
      <c r="M52" s="38">
        <f>+M6+M13+M23+M33+M44+M48</f>
        <v>191201208</v>
      </c>
      <c r="N52" s="40">
        <f>+N6+N13+N23+N33+N36+N44+0.02</f>
        <v>190790906.45000002</v>
      </c>
      <c r="O52" s="39">
        <f>+O6+O13+O23+O33+O44+O48</f>
        <v>164729976</v>
      </c>
      <c r="P52" s="39">
        <f>+P6+P13+P23+P33+P36+P44</f>
        <v>180610117.69999999</v>
      </c>
      <c r="Q52" s="39">
        <f>+Q6+Q13+Q23+Q33+Q44+Q48</f>
        <v>169005125</v>
      </c>
      <c r="R52" s="39">
        <f>+R6+R13+R23+R33+R36+R44</f>
        <v>219113993.66999999</v>
      </c>
      <c r="S52" s="39">
        <f>+S6+S13+S23+S33+S44+S48+S36</f>
        <v>173232958</v>
      </c>
      <c r="T52" s="39">
        <f>+T6+T13+T23+T33+T36+T44</f>
        <v>221650032.11000001</v>
      </c>
      <c r="U52" s="39">
        <f>+U6+U13+U23+U33+U44+U48+U36</f>
        <v>0</v>
      </c>
      <c r="V52" s="39">
        <f>+V6+V13+V23+V33+V36+V44-0.01</f>
        <v>-0.01</v>
      </c>
      <c r="W52" s="39">
        <f>+W6+W13+W23+W33+W44+W48+W36</f>
        <v>22482142</v>
      </c>
      <c r="X52" s="39">
        <f>+X6+X13+X23+X33+X36+X44-0.01</f>
        <v>-0.01</v>
      </c>
      <c r="Y52" s="39">
        <f>+Y6+Y13+Y23+Y33+Y44+Y48+Y36</f>
        <v>0</v>
      </c>
      <c r="Z52" s="39">
        <f>+Z6+Z13+Z23+Z33+Z36+Z44+0.02</f>
        <v>0.03</v>
      </c>
      <c r="AA52" s="41">
        <f>+AA6+AA13+AA23+AA33+AA44+AA48+AA36</f>
        <v>0</v>
      </c>
      <c r="AB52" s="41">
        <f>+AB6+AB13+AB23+AB33+AB36+AB44+0.13</f>
        <v>0.14000000000000001</v>
      </c>
      <c r="AC52" s="41">
        <f>+AC6+AC13+AC23+AC33+AC44+AC48+AC36</f>
        <v>0</v>
      </c>
      <c r="AD52" s="41">
        <f>+AD6+AD13+AD23+AD33+AD36+AD44+0</f>
        <v>0.01</v>
      </c>
      <c r="AE52" s="41">
        <f>+AE6+AE13+AE23+AE33+AE44+AE48+AE36</f>
        <v>0</v>
      </c>
      <c r="AF52" s="42">
        <f>+AF6+AF13+AF23+AF33+AF36+AF44+0</f>
        <v>0.01</v>
      </c>
      <c r="AG52" s="12"/>
      <c r="AH52" s="38">
        <f>+AH6+AH13+AH23+AH33+AH44+AH48+AH36</f>
        <v>350961244.25</v>
      </c>
      <c r="AI52" s="40">
        <f>+AI6+AI13+AI23+AI33+AI36+AI44</f>
        <v>301651161.05000001</v>
      </c>
      <c r="AJ52" s="38">
        <f>+AJ6+AJ13+AJ23+AJ33+AJ44+AJ48+AJ36</f>
        <v>310646975.04999995</v>
      </c>
      <c r="AK52" s="40">
        <f>+AK6+AK13+AK23+AK33+AK36+AK44</f>
        <v>293106843.17000002</v>
      </c>
      <c r="AL52" s="38">
        <f>+AL6+AL13+AL23+AL33+AL44+AL48+AL36</f>
        <v>266902498.52999997</v>
      </c>
      <c r="AM52" s="40">
        <f>+AM6+AM13+AM23+AM33+AM36+AM44</f>
        <v>360462560.72999996</v>
      </c>
      <c r="AN52" s="77">
        <f>AI52+AK52+AM52</f>
        <v>955220564.95000005</v>
      </c>
    </row>
    <row r="53" spans="1:40" ht="9" customHeight="1" x14ac:dyDescent="0.2"/>
    <row r="54" spans="1:40" ht="14.25" customHeight="1" x14ac:dyDescent="0.2"/>
    <row r="55" spans="1:40" ht="6" customHeight="1" x14ac:dyDescent="0.2"/>
    <row r="56" spans="1:40" ht="13.5" customHeight="1" x14ac:dyDescent="0.2">
      <c r="K56" s="4"/>
    </row>
    <row r="57" spans="1:40" ht="6" customHeight="1" x14ac:dyDescent="0.2"/>
    <row r="58" spans="1:40" ht="14.25" customHeight="1" x14ac:dyDescent="0.2">
      <c r="A58" s="54"/>
      <c r="B58" s="54"/>
      <c r="C58" s="54"/>
      <c r="D58" s="54"/>
      <c r="E58" s="54"/>
      <c r="F58" s="54"/>
      <c r="G58" s="54"/>
      <c r="K58" s="5"/>
    </row>
  </sheetData>
  <mergeCells count="106">
    <mergeCell ref="W4:X4"/>
    <mergeCell ref="Y4:Z4"/>
    <mergeCell ref="AA4:AB4"/>
    <mergeCell ref="AC4:AD4"/>
    <mergeCell ref="AE4:AF4"/>
    <mergeCell ref="G5:H5"/>
    <mergeCell ref="A3:D4"/>
    <mergeCell ref="G4:J4"/>
    <mergeCell ref="K4:L4"/>
    <mergeCell ref="M4:N4"/>
    <mergeCell ref="O4:P4"/>
    <mergeCell ref="Q4:R4"/>
    <mergeCell ref="S4:T4"/>
    <mergeCell ref="U4:V4"/>
    <mergeCell ref="B9:E9"/>
    <mergeCell ref="F9:H9"/>
    <mergeCell ref="B10:E10"/>
    <mergeCell ref="F10:H10"/>
    <mergeCell ref="B11:E11"/>
    <mergeCell ref="F11:H11"/>
    <mergeCell ref="A6:D6"/>
    <mergeCell ref="F6:H6"/>
    <mergeCell ref="B7:E7"/>
    <mergeCell ref="F7:H7"/>
    <mergeCell ref="B8:E8"/>
    <mergeCell ref="F8:H8"/>
    <mergeCell ref="B15:E15"/>
    <mergeCell ref="B16:E16"/>
    <mergeCell ref="F16:H16"/>
    <mergeCell ref="B17:E17"/>
    <mergeCell ref="F17:H17"/>
    <mergeCell ref="B12:E12"/>
    <mergeCell ref="F12:H12"/>
    <mergeCell ref="A13:D13"/>
    <mergeCell ref="F13:H13"/>
    <mergeCell ref="B14:E14"/>
    <mergeCell ref="F14:H14"/>
    <mergeCell ref="B21:E21"/>
    <mergeCell ref="F21:H21"/>
    <mergeCell ref="B22:E22"/>
    <mergeCell ref="F22:H22"/>
    <mergeCell ref="A23:D23"/>
    <mergeCell ref="F23:H23"/>
    <mergeCell ref="B18:E18"/>
    <mergeCell ref="F18:H18"/>
    <mergeCell ref="B19:E19"/>
    <mergeCell ref="F19:H19"/>
    <mergeCell ref="B20:E20"/>
    <mergeCell ref="F20:H20"/>
    <mergeCell ref="B27:E27"/>
    <mergeCell ref="F27:H27"/>
    <mergeCell ref="B28:E28"/>
    <mergeCell ref="F28:H28"/>
    <mergeCell ref="B29:E29"/>
    <mergeCell ref="F29:H29"/>
    <mergeCell ref="B24:E24"/>
    <mergeCell ref="F24:H24"/>
    <mergeCell ref="B25:E25"/>
    <mergeCell ref="F25:H25"/>
    <mergeCell ref="B26:E26"/>
    <mergeCell ref="F26:H26"/>
    <mergeCell ref="A33:D33"/>
    <mergeCell ref="F33:H33"/>
    <mergeCell ref="B34:E34"/>
    <mergeCell ref="F34:H34"/>
    <mergeCell ref="B35:E35"/>
    <mergeCell ref="F35:H35"/>
    <mergeCell ref="B30:E30"/>
    <mergeCell ref="F30:H30"/>
    <mergeCell ref="B31:E31"/>
    <mergeCell ref="F31:H31"/>
    <mergeCell ref="B32:E32"/>
    <mergeCell ref="F32:H32"/>
    <mergeCell ref="F39:H39"/>
    <mergeCell ref="B40:E40"/>
    <mergeCell ref="F40:H40"/>
    <mergeCell ref="A36:D36"/>
    <mergeCell ref="F36:H36"/>
    <mergeCell ref="B37:E37"/>
    <mergeCell ref="F37:H37"/>
    <mergeCell ref="B38:E38"/>
    <mergeCell ref="F38:H38"/>
    <mergeCell ref="AL4:AM4"/>
    <mergeCell ref="AJ4:AK4"/>
    <mergeCell ref="AH4:AI4"/>
    <mergeCell ref="A52:D52"/>
    <mergeCell ref="F52:H52"/>
    <mergeCell ref="A58:G58"/>
    <mergeCell ref="B2:N2"/>
    <mergeCell ref="B47:E47"/>
    <mergeCell ref="F47:H47"/>
    <mergeCell ref="A48:D48"/>
    <mergeCell ref="F48:H48"/>
    <mergeCell ref="B49:E50"/>
    <mergeCell ref="F49:H49"/>
    <mergeCell ref="A44:D44"/>
    <mergeCell ref="F44:H44"/>
    <mergeCell ref="B45:E45"/>
    <mergeCell ref="F45:H45"/>
    <mergeCell ref="B46:E46"/>
    <mergeCell ref="F46:H46"/>
    <mergeCell ref="B41:E41"/>
    <mergeCell ref="F41:H41"/>
    <mergeCell ref="B43:E43"/>
    <mergeCell ref="F43:H43"/>
    <mergeCell ref="B39:E39"/>
  </mergeCells>
  <pageMargins left="0.39370078740157483" right="0.39370078740157483" top="0.78740157480314965" bottom="0.39370078740157483" header="0" footer="0"/>
  <pageSetup scale="90" fitToWidth="0" fitToHeight="0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2018</vt:lpstr>
      <vt:lpstr>'2018'!Títulos_a_imprimir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Orta</dc:creator>
  <cp:lastModifiedBy>Egresos</cp:lastModifiedBy>
  <cp:lastPrinted>2018-10-01T15:30:45Z</cp:lastPrinted>
  <dcterms:created xsi:type="dcterms:W3CDTF">2017-03-08T18:22:32Z</dcterms:created>
  <dcterms:modified xsi:type="dcterms:W3CDTF">2019-01-04T17:35:10Z</dcterms:modified>
</cp:coreProperties>
</file>